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bin" ContentType="application/vnd.openxmlformats-officedocument.spreadsheetml.printerSettings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4" Type="http://schemas.openxmlformats.org/officeDocument/2006/relationships/custom-properties" Target="docProps/custom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3" lowestEdited="5" rupBuild="9302"/>
  <workbookPr/>
  <bookViews>
    <workbookView showSheetTabs="0" xWindow="240" yWindow="120" windowWidth="28125" windowHeight="12210" activeTab="0"/>
  </bookViews>
  <sheets>
    <sheet name="首页" sheetId="5" r:id="rId3"/>
    <sheet name="HR在线人才测评系统" sheetId="11" r:id="rId4"/>
    <sheet name="使用说明" sheetId="10" r:id="rId5"/>
    <sheet name="基础信息" sheetId="4" r:id="rId6"/>
    <sheet name="采购申请" sheetId="6" r:id="rId7"/>
    <sheet name="采购进度" sheetId="7" r:id="rId8"/>
    <sheet name="入库记录" sheetId="1" r:id="rId9"/>
    <sheet name="领用记录" sheetId="2" r:id="rId10"/>
    <sheet name="库存表" sheetId="3" r:id="rId11"/>
    <sheet name="费用分摊" sheetId="8" r:id="rId12"/>
    <sheet name="盘点表" sheetId="9" r:id="rId13"/>
  </sheets>
  <definedNames/>
  <calcPr calcId="144525"/>
</workbook>
</file>

<file path=xl/calcChain.xml><?xml version="1.0" encoding="utf-8"?>
<calcChain xmlns="http://schemas.openxmlformats.org/spreadsheetml/2006/main">
  <c r="F3" i="2" l="1"/>
</calcChain>
</file>

<file path=xl/sharedStrings.xml><?xml version="1.0" encoding="utf-8"?>
<sst xmlns="http://schemas.openxmlformats.org/spreadsheetml/2006/main" count="210" uniqueCount="145">
  <si>
    <t>使用说明</t>
  </si>
  <si>
    <t>1、</t>
  </si>
  <si>
    <t>在基础信息中维护物品的代码、名称、规格、单价、存放位置、供应商等信息；</t>
  </si>
  <si>
    <t>2、</t>
  </si>
  <si>
    <t>可在采购申请中选择录入相关信息，并打印各级签字后，存档备查；</t>
  </si>
  <si>
    <t>3、</t>
  </si>
  <si>
    <t>在采购进度中跟进每项采购申请的进度情况；</t>
  </si>
  <si>
    <t>4、</t>
  </si>
  <si>
    <t>在入库记录中登记物品的入库信息，在领用记录中登记物品的出库信息；</t>
  </si>
  <si>
    <t>5、</t>
  </si>
  <si>
    <t>库存表自动引用出入库信息，生成时时库存，根据安全库存，自动提示是否需要备货；</t>
  </si>
  <si>
    <t>6、</t>
  </si>
  <si>
    <t>费用分摊表：根据时间范围，自动引用数据，生成各部门此期间内领用的物品费用合计；</t>
  </si>
  <si>
    <t>7、</t>
  </si>
  <si>
    <t>盘点表：选择输入物品代码，自动引用实时库存，录入实际盘点数，自动提示盘点差异；</t>
  </si>
  <si>
    <t>8、</t>
  </si>
  <si>
    <t>表格中设置有公式及自动链接，请勿随意修改表格格式。</t>
  </si>
  <si>
    <t>9、</t>
  </si>
  <si>
    <t>未防止误操作，部分表格设置了保护。如若取消保护，点击审阅-撤销工作表保护即可。</t>
  </si>
  <si>
    <t>行政物品基础信息</t>
  </si>
  <si>
    <t>序号</t>
  </si>
  <si>
    <t>物品代码</t>
  </si>
  <si>
    <t>物品名称</t>
  </si>
  <si>
    <t>规格型号</t>
  </si>
  <si>
    <t>单价</t>
  </si>
  <si>
    <t>安全库存</t>
  </si>
  <si>
    <t>存放库区</t>
  </si>
  <si>
    <t>供应商</t>
  </si>
  <si>
    <t>联系人</t>
  </si>
  <si>
    <t>联系方式</t>
  </si>
  <si>
    <t>备注</t>
  </si>
  <si>
    <t>BG20211101</t>
  </si>
  <si>
    <t>A1</t>
  </si>
  <si>
    <t>1*1</t>
  </si>
  <si>
    <t>A01</t>
  </si>
  <si>
    <t>BG20211102</t>
  </si>
  <si>
    <t>A2</t>
  </si>
  <si>
    <t>1*2</t>
  </si>
  <si>
    <t>BG20211103</t>
  </si>
  <si>
    <t>A3</t>
  </si>
  <si>
    <t>1*3</t>
  </si>
  <si>
    <t>A02</t>
  </si>
  <si>
    <t>BG20211104</t>
  </si>
  <si>
    <t>A4</t>
  </si>
  <si>
    <t>1*4</t>
  </si>
  <si>
    <t>BG20211105</t>
  </si>
  <si>
    <t>A5</t>
  </si>
  <si>
    <t>1*5</t>
  </si>
  <si>
    <t>A03</t>
  </si>
  <si>
    <t>BG20211106</t>
  </si>
  <si>
    <t>A6</t>
  </si>
  <si>
    <t>1*6</t>
  </si>
  <si>
    <t>BG20211107</t>
  </si>
  <si>
    <t>A7</t>
  </si>
  <si>
    <t>1*7</t>
  </si>
  <si>
    <t>A04</t>
  </si>
  <si>
    <t>BG20211108</t>
  </si>
  <si>
    <t>A8</t>
  </si>
  <si>
    <t>1*8</t>
  </si>
  <si>
    <t>BG20211109</t>
  </si>
  <si>
    <t>A9</t>
  </si>
  <si>
    <t>1*9</t>
  </si>
  <si>
    <t>A05</t>
  </si>
  <si>
    <t>BG20211110</t>
  </si>
  <si>
    <t>A10</t>
  </si>
  <si>
    <t>1*10</t>
  </si>
  <si>
    <t>BG20211111</t>
  </si>
  <si>
    <t>A11</t>
  </si>
  <si>
    <t>1*11</t>
  </si>
  <si>
    <t>A06</t>
  </si>
  <si>
    <t>BG20211112</t>
  </si>
  <si>
    <t>A12</t>
  </si>
  <si>
    <t>1*12</t>
  </si>
  <si>
    <t>行政物品采购申请单</t>
  </si>
  <si>
    <t>数量</t>
  </si>
  <si>
    <t>合计金额</t>
  </si>
  <si>
    <t>采购工作流链接</t>
  </si>
  <si>
    <t>申请部门</t>
  </si>
  <si>
    <t>申请人</t>
  </si>
  <si>
    <t>申请日期</t>
  </si>
  <si>
    <t>紧急程度</t>
  </si>
  <si>
    <t>（）加急 （）正常</t>
  </si>
  <si>
    <t>部门主管审核：</t>
  </si>
  <si>
    <t>行政主管审批：</t>
  </si>
  <si>
    <t>采 购 跟 进</t>
  </si>
  <si>
    <t>请购日期</t>
  </si>
  <si>
    <t>到货日期</t>
  </si>
  <si>
    <t>运营部</t>
  </si>
  <si>
    <t>张三</t>
  </si>
  <si>
    <t>暂未请购</t>
  </si>
  <si>
    <t>暂未到货</t>
  </si>
  <si>
    <t>入库记录</t>
  </si>
  <si>
    <t>入库日期</t>
  </si>
  <si>
    <t>入库数量</t>
  </si>
  <si>
    <t>总金额</t>
  </si>
  <si>
    <t>经办人</t>
  </si>
  <si>
    <t>李四</t>
  </si>
  <si>
    <t>领 用 记 录</t>
  </si>
  <si>
    <t>领用日期</t>
  </si>
  <si>
    <t>领用部门</t>
  </si>
  <si>
    <t>领用人</t>
  </si>
  <si>
    <t>领用数量</t>
  </si>
  <si>
    <t>领用库区</t>
  </si>
  <si>
    <t>王五</t>
  </si>
  <si>
    <t>库 存 表</t>
  </si>
  <si>
    <t>累计入库数量</t>
  </si>
  <si>
    <t>累计领用数量</t>
  </si>
  <si>
    <t>库存数量</t>
  </si>
  <si>
    <t>库存金额</t>
  </si>
  <si>
    <t>部门费用分摊表</t>
  </si>
  <si>
    <t>开始日期</t>
  </si>
  <si>
    <t>结束日期</t>
  </si>
  <si>
    <t>部门名称</t>
  </si>
  <si>
    <t>耗费总额</t>
  </si>
  <si>
    <t>生管部</t>
  </si>
  <si>
    <t>仓储部</t>
  </si>
  <si>
    <t>研发部</t>
  </si>
  <si>
    <t>生产部</t>
  </si>
  <si>
    <t>客服部</t>
  </si>
  <si>
    <t>财务部</t>
  </si>
  <si>
    <t>人事部</t>
  </si>
  <si>
    <t>行政部</t>
  </si>
  <si>
    <t>总经办</t>
  </si>
  <si>
    <t>品管部</t>
  </si>
  <si>
    <t>物流部</t>
  </si>
  <si>
    <t>内贸部</t>
  </si>
  <si>
    <t>外贸部</t>
  </si>
  <si>
    <t>采购部</t>
  </si>
  <si>
    <t>市场部</t>
  </si>
  <si>
    <t>产品部</t>
  </si>
  <si>
    <t>后勤部</t>
  </si>
  <si>
    <t>库存物品盘点表</t>
  </si>
  <si>
    <t>账面库存数量</t>
  </si>
  <si>
    <t>账面金额</t>
  </si>
  <si>
    <t>实际盘点数量</t>
  </si>
  <si>
    <t>实际盘点金额</t>
  </si>
  <si>
    <t>盘点结果</t>
  </si>
  <si>
    <t>合计</t>
  </si>
  <si>
    <t>盘点人员签名：</t>
  </si>
  <si>
    <t>盘点日期：</t>
  </si>
  <si>
    <t>HR人才测评工具
技术研发岗位，市场营销岗，行政服务岗，中高层管理岗
MBTI、DISC、职业性格，职业兴趣，职业价值观，心理素质</t>
  </si>
  <si>
    <t>HR在线人才测评系统</t>
  </si>
  <si>
    <t>https://www.zxgj.cn/m/tuance</t>
  </si>
  <si>
    <t>职业性格和人格测评</t>
  </si>
  <si>
    <t xml:space="preserve">https://www.xmcs.cn/d/zhiye </t>
  </si>
</sst>
</file>

<file path=xl/styles.xml><?xml version="1.0" encoding="utf-8"?>
<styleSheet xmlns="http://schemas.openxmlformats.org/spreadsheetml/2006/main">
  <numFmts count="5">
    <numFmt numFmtId="7" formatCode="&quot;￥&quot;#,##0.00;&quot;￥&quot;\-#,##0.00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55">
    <font>
      <sz val="11"/>
      <color theme="1"/>
      <name val="宋体"/>
      <family val="2"/>
      <charset val="134"/>
      <scheme val="minor"/>
    </font>
    <font>
      <sz val="10"/>
      <color theme="1"/>
      <name val="Arial"/>
      <family val="2"/>
    </font>
    <font>
      <sz val="11"/>
      <color theme="1"/>
      <name val="微软雅黑"/>
      <family val="2"/>
      <charset val="134"/>
    </font>
    <font>
      <sz val="10"/>
      <name val="微软雅黑"/>
      <family val="2"/>
      <charset val="134"/>
    </font>
    <font>
      <b/>
      <sz val="32"/>
      <color theme="0"/>
      <name val="微软雅黑"/>
      <family val="2"/>
      <charset val="134"/>
    </font>
    <font>
      <b/>
      <sz val="10"/>
      <color theme="0"/>
      <name val="微软雅黑"/>
      <family val="2"/>
      <charset val="134"/>
    </font>
    <font>
      <b/>
      <sz val="11"/>
      <color theme="0"/>
      <name val="微软雅黑"/>
      <family val="2"/>
      <charset val="134"/>
    </font>
    <font>
      <b/>
      <sz val="11"/>
      <name val="微软雅黑"/>
      <family val="2"/>
      <charset val="134"/>
    </font>
    <font>
      <b/>
      <sz val="11"/>
      <color theme="1"/>
      <name val="微软雅黑"/>
      <family val="2"/>
      <charset val="134"/>
    </font>
    <font>
      <b/>
      <sz val="12"/>
      <name val="微软雅黑"/>
      <family val="2"/>
      <charset val="134"/>
    </font>
    <font>
      <u val="single"/>
      <sz val="11"/>
      <color rgb="FF0000FF"/>
      <name val="微软雅黑"/>
      <family val="2"/>
      <charset val="134"/>
    </font>
    <font>
      <b/>
      <sz val="28"/>
      <color theme="0"/>
      <name val="微软雅黑"/>
      <family val="2"/>
      <charset val="134"/>
    </font>
    <font>
      <sz val="16"/>
      <color theme="1"/>
      <name val="微软雅黑"/>
      <family val="2"/>
      <charset val="134"/>
    </font>
    <font>
      <b/>
      <sz val="11"/>
      <color theme="1"/>
      <name val="宋体"/>
      <family val="2"/>
      <scheme val="minor"/>
    </font>
    <font>
      <b/>
      <sz val="11"/>
      <color theme="3"/>
      <name val="宋体"/>
      <family val="2"/>
      <charset val="134"/>
      <scheme val="minor"/>
    </font>
    <font>
      <b/>
      <sz val="11"/>
      <color rgb="FFFA7D00"/>
      <name val="宋体"/>
      <family val="2"/>
      <scheme val="minor"/>
    </font>
    <font>
      <b/>
      <sz val="13"/>
      <color theme="3"/>
      <name val="宋体"/>
      <family val="2"/>
      <charset val="134"/>
      <scheme val="minor"/>
    </font>
    <font>
      <u val="single"/>
      <sz val="11"/>
      <color rgb="FF0000FF"/>
      <name val="宋体"/>
      <family val="2"/>
      <charset val="134"/>
      <scheme val="minor"/>
    </font>
    <font>
      <sz val="11"/>
      <color rgb="FF3F3F76"/>
      <name val="宋体"/>
      <family val="2"/>
      <scheme val="minor"/>
    </font>
    <font>
      <sz val="11"/>
      <color rgb="FF9C0006"/>
      <name val="宋体"/>
      <family val="2"/>
      <scheme val="minor"/>
    </font>
    <font>
      <sz val="11"/>
      <color theme="0"/>
      <name val="宋体"/>
      <family val="2"/>
      <scheme val="minor"/>
    </font>
    <font>
      <b/>
      <sz val="11"/>
      <color rgb="FFFFFFFF"/>
      <name val="宋体"/>
      <family val="2"/>
      <scheme val="minor"/>
    </font>
    <font>
      <sz val="11"/>
      <color rgb="FFFF0000"/>
      <name val="宋体"/>
      <family val="2"/>
      <scheme val="minor"/>
    </font>
    <font>
      <u val="single"/>
      <sz val="11"/>
      <color rgb="FF800080"/>
      <name val="宋体"/>
      <family val="2"/>
      <scheme val="minor"/>
    </font>
    <font>
      <sz val="11"/>
      <color rgb="FF006100"/>
      <name val="宋体"/>
      <family val="2"/>
      <scheme val="minor"/>
    </font>
    <font>
      <b/>
      <sz val="11"/>
      <color rgb="FF3F3F3F"/>
      <name val="宋体"/>
      <family val="2"/>
      <scheme val="minor"/>
    </font>
    <font>
      <b/>
      <sz val="18"/>
      <color theme="3"/>
      <name val="宋体"/>
      <family val="2"/>
      <charset val="134"/>
      <scheme val="minor"/>
    </font>
    <font>
      <sz val="11"/>
      <color rgb="FFFA7D00"/>
      <name val="宋体"/>
      <family val="2"/>
      <scheme val="minor"/>
    </font>
    <font>
      <b/>
      <sz val="15"/>
      <color theme="3"/>
      <name val="宋体"/>
      <family val="2"/>
      <charset val="134"/>
      <scheme val="minor"/>
    </font>
    <font>
      <i/>
      <sz val="11"/>
      <color rgb="FF7F7F7F"/>
      <name val="宋体"/>
      <family val="2"/>
      <scheme val="minor"/>
    </font>
    <font>
      <sz val="12"/>
      <name val="宋体"/>
      <family val="2"/>
      <charset val="134"/>
    </font>
    <font>
      <sz val="11"/>
      <color rgb="FF9C6500"/>
      <name val="宋体"/>
      <family val="2"/>
      <scheme val="minor"/>
    </font>
    <font>
      <sz val="11"/>
      <color rgb="FF000000"/>
      <name val="思源黑体 CN ExtraLight"/>
      <family val="2"/>
      <charset val="134"/>
    </font>
    <font>
      <sz val="16"/>
      <color rgb="FF000000"/>
      <name val="Verdana"/>
      <family val="2"/>
    </font>
    <font>
      <u val="single"/>
      <sz val="16"/>
      <color rgb="FF0000FF"/>
      <name val="Verdana"/>
      <family val="2"/>
    </font>
    <font>
      <sz val="16"/>
      <color rgb="FF000000"/>
      <name val="楷体"/>
      <family val="3"/>
      <charset val="134"/>
    </font>
    <font>
      <sz val="16"/>
      <color rgb="FF000000"/>
      <name val="华文楷体"/>
      <family val="3"/>
      <charset val="134"/>
    </font>
    <font>
      <sz val="16"/>
      <color rgb="FF000000"/>
      <name val="微软雅黑"/>
      <family val="2"/>
      <charset val="134"/>
    </font>
    <font>
      <b/>
      <sz val="28"/>
      <color rgb="FFFFFFFF"/>
      <name val="微软雅黑"/>
      <family val="2"/>
      <charset val="134"/>
    </font>
    <font>
      <sz val="11"/>
      <color rgb="FF000000"/>
      <name val="微软雅黑"/>
      <family val="2"/>
      <charset val="134"/>
    </font>
    <font>
      <b/>
      <sz val="12"/>
      <color rgb="FF000000"/>
      <name val="微软雅黑"/>
      <family val="2"/>
      <charset val="134"/>
    </font>
    <font>
      <b/>
      <sz val="11"/>
      <color rgb="FF000000"/>
      <name val="微软雅黑"/>
      <family val="2"/>
      <charset val="134"/>
    </font>
    <font>
      <b/>
      <sz val="11"/>
      <color rgb="FFFFFFFF"/>
      <name val="微软雅黑"/>
      <family val="2"/>
      <charset val="134"/>
    </font>
    <font>
      <b/>
      <sz val="32"/>
      <color rgb="FFFFFFFF"/>
      <name val="微软雅黑"/>
      <family val="2"/>
      <charset val="134"/>
    </font>
    <font>
      <b/>
      <sz val="10"/>
      <color rgb="FFFFFFFF"/>
      <name val="微软雅黑"/>
      <family val="2"/>
      <charset val="134"/>
    </font>
    <font>
      <sz val="10"/>
      <color rgb="FF000000"/>
      <name val="微软雅黑"/>
      <family val="2"/>
      <charset val="134"/>
    </font>
    <font>
      <sz val="11"/>
      <color rgb="FFFFFFFF"/>
      <name val="宋体"/>
      <family val="2"/>
      <scheme val="minor"/>
    </font>
    <font>
      <sz val="11"/>
      <color rgb="FF000000"/>
      <name val="宋体"/>
      <family val="2"/>
      <scheme val="minor"/>
    </font>
    <font>
      <b/>
      <sz val="11"/>
      <color rgb="FF000000"/>
      <name val="宋体"/>
      <family val="2"/>
      <scheme val="minor"/>
    </font>
    <font>
      <b/>
      <sz val="11"/>
      <color rgb="FF335B74"/>
      <name val="宋体"/>
      <family val="2"/>
      <charset val="134"/>
      <scheme val="minor"/>
    </font>
    <font>
      <sz val="12"/>
      <color rgb="FF000000"/>
      <name val="宋体"/>
      <family val="2"/>
      <charset val="134"/>
    </font>
    <font>
      <b/>
      <sz val="13"/>
      <color rgb="FF335B74"/>
      <name val="宋体"/>
      <family val="2"/>
      <charset val="134"/>
      <scheme val="minor"/>
    </font>
    <font>
      <b/>
      <sz val="15"/>
      <color rgb="FF335B74"/>
      <name val="宋体"/>
      <family val="2"/>
      <charset val="134"/>
      <scheme val="minor"/>
    </font>
    <font>
      <b/>
      <sz val="18"/>
      <color rgb="FF335B74"/>
      <name val="宋体"/>
      <family val="2"/>
      <charset val="134"/>
      <scheme val="minor"/>
    </font>
    <font>
      <sz val="10"/>
      <color rgb="FF000000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theme="6" tint="0.7999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"/>
        <bgColor indexed="64"/>
      </patternFill>
    </fill>
    <fill>
      <patternFill patternType="solid">
        <fgColor theme="9" tint="0.39998"/>
        <bgColor indexed="64"/>
      </patternFill>
    </fill>
    <fill>
      <patternFill patternType="solid">
        <fgColor theme="8" tint="-0.24997"/>
        <bgColor indexed="64"/>
      </patternFill>
    </fill>
    <fill>
      <patternFill patternType="solid">
        <fgColor theme="7" tint="-0.24997"/>
        <bgColor indexed="64"/>
      </patternFill>
    </fill>
  </fills>
  <borders count="6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medium">
        <color theme="4"/>
      </bottom>
    </border>
    <border>
      <left/>
      <right/>
      <top/>
      <bottom style="medium">
        <color theme="4" tint="0.49998"/>
      </bottom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  <border>
      <left/>
      <right style="thin">
        <color theme="0"/>
      </right>
      <top/>
      <bottom style="thin">
        <color theme="0"/>
      </bottom>
    </border>
    <border>
      <left style="thin">
        <color theme="0"/>
      </left>
      <right style="thin">
        <color theme="0"/>
      </right>
      <top/>
      <bottom style="thin">
        <color theme="0"/>
      </bottom>
    </border>
    <border>
      <left style="double">
        <color theme="1" tint="0.34999"/>
      </left>
      <right style="thin">
        <color theme="0"/>
      </right>
      <top style="thin">
        <color theme="0"/>
      </top>
      <bottom style="thin">
        <color theme="0" tint="-0.34998"/>
      </bottom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 tint="-0.34998"/>
      </bottom>
    </border>
    <border>
      <left style="double">
        <color theme="1" tint="0.34999"/>
      </left>
      <right style="thin">
        <color theme="0" tint="-0.34998"/>
      </right>
      <top style="thin">
        <color theme="0" tint="-0.34998"/>
      </top>
      <bottom style="thin">
        <color theme="0" tint="-0.34998"/>
      </bottom>
    </border>
    <border>
      <left style="thin">
        <color theme="0" tint="-0.34998"/>
      </left>
      <right style="thin">
        <color theme="0" tint="-0.34998"/>
      </right>
      <top style="thin">
        <color theme="0" tint="-0.34998"/>
      </top>
      <bottom style="thin">
        <color theme="0" tint="-0.34998"/>
      </bottom>
    </border>
    <border>
      <left style="double">
        <color theme="1" tint="0.34999"/>
      </left>
      <right style="thin">
        <color theme="0" tint="-0.34998"/>
      </right>
      <top style="thin">
        <color theme="0" tint="-0.34998"/>
      </top>
      <bottom style="double">
        <color theme="1" tint="0.34999"/>
      </bottom>
    </border>
    <border>
      <left style="thin">
        <color theme="0" tint="-0.34998"/>
      </left>
      <right style="thin">
        <color theme="0" tint="-0.34998"/>
      </right>
      <top style="thin">
        <color theme="0" tint="-0.34998"/>
      </top>
      <bottom style="double">
        <color theme="1" tint="0.34999"/>
      </bottom>
    </border>
    <border>
      <left style="thin">
        <color theme="0"/>
      </left>
      <right/>
      <top/>
      <bottom style="thin">
        <color theme="0"/>
      </bottom>
    </border>
    <border>
      <left style="thin">
        <color theme="0"/>
      </left>
      <right style="double">
        <color theme="1" tint="0.34999"/>
      </right>
      <top style="thin">
        <color theme="0"/>
      </top>
      <bottom style="thin">
        <color theme="0" tint="-0.34998"/>
      </bottom>
    </border>
    <border>
      <left style="thin">
        <color theme="0" tint="-0.34998"/>
      </left>
      <right style="double">
        <color theme="1" tint="0.34999"/>
      </right>
      <top style="thin">
        <color theme="0" tint="-0.34998"/>
      </top>
      <bottom style="thin">
        <color theme="0" tint="-0.34998"/>
      </bottom>
    </border>
    <border>
      <left style="thin">
        <color theme="0" tint="-0.34998"/>
      </left>
      <right style="double">
        <color theme="1" tint="0.34999"/>
      </right>
      <top style="thin">
        <color theme="0" tint="-0.34998"/>
      </top>
      <bottom style="double">
        <color theme="1" tint="0.34999"/>
      </bottom>
    </border>
    <border>
      <left style="medium">
        <color theme="0"/>
      </left>
      <right style="thin">
        <color theme="0"/>
      </right>
      <top style="medium">
        <color theme="0"/>
      </top>
      <bottom style="thin">
        <color theme="0"/>
      </bottom>
    </border>
    <border>
      <left style="thin">
        <color theme="0"/>
      </left>
      <right style="thin">
        <color theme="0"/>
      </right>
      <top style="medium">
        <color theme="0"/>
      </top>
      <bottom style="thin">
        <color theme="0"/>
      </bottom>
    </border>
    <border>
      <left style="medium">
        <color theme="0"/>
      </left>
      <right style="thin">
        <color theme="0"/>
      </right>
      <top style="thin">
        <color theme="0"/>
      </top>
      <bottom/>
    </border>
    <border>
      <left style="thin">
        <color theme="0"/>
      </left>
      <right style="thin">
        <color theme="0"/>
      </right>
      <top style="thin">
        <color theme="0"/>
      </top>
      <bottom/>
    </border>
    <border>
      <left style="medium">
        <color auto="1"/>
      </left>
      <right style="thin">
        <color theme="0" tint="-0.34998"/>
      </right>
      <top style="medium">
        <color auto="1"/>
      </top>
      <bottom style="thin">
        <color theme="0" tint="-0.34998"/>
      </bottom>
    </border>
    <border>
      <left style="thin">
        <color theme="0" tint="-0.34998"/>
      </left>
      <right style="thin">
        <color theme="0" tint="-0.34998"/>
      </right>
      <top style="medium">
        <color auto="1"/>
      </top>
      <bottom style="thin">
        <color theme="0" tint="-0.34998"/>
      </bottom>
    </border>
    <border>
      <left style="medium">
        <color auto="1"/>
      </left>
      <right style="thin">
        <color theme="0" tint="-0.34998"/>
      </right>
      <top style="thin">
        <color theme="0" tint="-0.34998"/>
      </top>
      <bottom style="thin">
        <color theme="0" tint="-0.34998"/>
      </bottom>
    </border>
    <border>
      <left style="thin">
        <color theme="0"/>
      </left>
      <right style="medium">
        <color theme="0"/>
      </right>
      <top style="medium">
        <color theme="0"/>
      </top>
      <bottom style="thin">
        <color theme="0"/>
      </bottom>
    </border>
    <border>
      <left style="thin">
        <color theme="0"/>
      </left>
      <right style="medium">
        <color theme="0"/>
      </right>
      <top style="thin">
        <color theme="0"/>
      </top>
      <bottom/>
    </border>
    <border>
      <left style="thin">
        <color theme="0" tint="-0.34998"/>
      </left>
      <right style="medium">
        <color auto="1"/>
      </right>
      <top style="medium">
        <color auto="1"/>
      </top>
      <bottom style="thin">
        <color theme="0" tint="-0.34998"/>
      </bottom>
    </border>
    <border>
      <left style="thin">
        <color theme="0" tint="-0.34998"/>
      </left>
      <right style="medium">
        <color auto="1"/>
      </right>
      <top style="thin">
        <color theme="0" tint="-0.34998"/>
      </top>
      <bottom style="thin">
        <color theme="0" tint="-0.34998"/>
      </bottom>
    </border>
    <border>
      <left style="medium">
        <color auto="1"/>
      </left>
      <right style="thin">
        <color theme="0" tint="-0.34998"/>
      </right>
      <top style="thin">
        <color theme="0" tint="-0.34998"/>
      </top>
      <bottom style="medium">
        <color auto="1"/>
      </bottom>
    </border>
    <border>
      <left style="thin">
        <color theme="0" tint="-0.34998"/>
      </left>
      <right style="thin">
        <color theme="0" tint="-0.34998"/>
      </right>
      <top style="thin">
        <color theme="0" tint="-0.34998"/>
      </top>
      <bottom style="medium">
        <color auto="1"/>
      </bottom>
    </border>
    <border>
      <left style="thin">
        <color theme="0" tint="-0.34998"/>
      </left>
      <right style="medium">
        <color auto="1"/>
      </right>
      <top style="thin">
        <color theme="0" tint="-0.34998"/>
      </top>
      <bottom style="medium">
        <color auto="1"/>
      </bottom>
    </border>
    <border>
      <left style="medium">
        <color theme="0"/>
      </left>
      <right style="thin">
        <color theme="0"/>
      </right>
      <top style="thin">
        <color theme="0"/>
      </top>
      <bottom style="medium">
        <color theme="0"/>
      </bottom>
    </border>
    <border>
      <left style="thin">
        <color theme="0"/>
      </left>
      <right style="thin">
        <color theme="0"/>
      </right>
      <top style="thin">
        <color theme="0"/>
      </top>
      <bottom style="medium">
        <color theme="0"/>
      </bottom>
    </border>
    <border>
      <left style="double">
        <color theme="1" tint="0.34999"/>
      </left>
      <right style="thin">
        <color theme="0" tint="-0.34998"/>
      </right>
      <top/>
      <bottom style="thin">
        <color theme="0" tint="-0.34998"/>
      </bottom>
    </border>
    <border>
      <left style="thin">
        <color theme="0" tint="-0.34998"/>
      </left>
      <right style="thin">
        <color theme="0" tint="-0.34998"/>
      </right>
      <top/>
      <bottom style="thin">
        <color theme="0" tint="-0.34998"/>
      </bottom>
    </border>
    <border>
      <left style="thin">
        <color theme="0"/>
      </left>
      <right style="medium">
        <color theme="0"/>
      </right>
      <top style="thin">
        <color theme="0"/>
      </top>
      <bottom style="medium">
        <color theme="0"/>
      </bottom>
    </border>
    <border>
      <left style="thin">
        <color theme="0" tint="-0.34998"/>
      </left>
      <right style="double">
        <color theme="1" tint="0.34999"/>
      </right>
      <top/>
      <bottom style="thin">
        <color theme="0" tint="-0.34998"/>
      </bottom>
    </border>
    <border>
      <left/>
      <right style="thin">
        <color theme="0" tint="-0.34998"/>
      </right>
      <top style="thin">
        <color theme="0" tint="-0.34998"/>
      </top>
      <bottom style="thin">
        <color theme="0" tint="-0.34998"/>
      </bottom>
    </border>
    <border>
      <left/>
      <right style="thin">
        <color theme="0" tint="-0.34998"/>
      </right>
      <top style="thin">
        <color theme="0" tint="-0.34998"/>
      </top>
      <bottom style="double">
        <color theme="1" tint="0.34999"/>
      </bottom>
    </border>
    <border>
      <left style="double">
        <color theme="1" tint="0.34999"/>
      </left>
      <right/>
      <top style="thin">
        <color theme="0" tint="-0.34998"/>
      </top>
      <bottom style="double">
        <color theme="1" tint="0.34999"/>
      </bottom>
    </border>
    <border>
      <left/>
      <right/>
      <top style="thin">
        <color theme="0" tint="-0.34998"/>
      </top>
      <bottom style="double">
        <color theme="1" tint="0.34999"/>
      </bottom>
    </border>
    <border>
      <left/>
      <right style="double">
        <color theme="1" tint="0.34999"/>
      </right>
      <top style="thin">
        <color theme="0" tint="-0.34998"/>
      </top>
      <bottom style="double">
        <color theme="1" tint="0.34999"/>
      </bottom>
    </border>
    <border>
      <left style="medium">
        <color auto="1"/>
      </left>
      <right style="thin">
        <color theme="4" tint="-0.49997"/>
      </right>
      <top style="medium">
        <color auto="1"/>
      </top>
      <bottom style="medium">
        <color auto="1"/>
      </bottom>
    </border>
    <border>
      <left style="thin">
        <color theme="4" tint="-0.49997"/>
      </left>
      <right style="thin">
        <color theme="4" tint="-0.49997"/>
      </right>
      <top style="medium">
        <color auto="1"/>
      </top>
      <bottom style="medium">
        <color auto="1"/>
      </bottom>
    </border>
    <border>
      <left style="medium">
        <color auto="1"/>
      </left>
      <right/>
      <top style="medium">
        <color auto="1"/>
      </top>
      <bottom/>
    </border>
    <border>
      <left/>
      <right/>
      <top style="medium">
        <color auto="1"/>
      </top>
      <bottom/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/>
      <right/>
      <top/>
      <bottom style="medium">
        <color auto="1"/>
      </bottom>
    </border>
    <border>
      <left style="thin">
        <color theme="4" tint="-0.49997"/>
      </left>
      <right style="medium">
        <color auto="1"/>
      </right>
      <top style="medium">
        <color auto="1"/>
      </top>
      <bottom style="medium">
        <color auto="1"/>
      </bottom>
    </border>
    <border>
      <left/>
      <right style="medium">
        <color auto="1"/>
      </right>
      <top style="medium">
        <color auto="1"/>
      </top>
      <bottom/>
    </border>
    <border>
      <left/>
      <right style="medium">
        <color auto="1"/>
      </right>
      <top/>
      <bottom/>
    </border>
    <border>
      <left/>
      <right style="medium">
        <color auto="1"/>
      </right>
      <top/>
      <bottom style="medium">
        <color auto="1"/>
      </bottom>
    </border>
    <border>
      <left style="thin">
        <color auto="1"/>
      </left>
      <right/>
      <top style="thin">
        <color auto="1"/>
      </top>
      <bottom/>
    </border>
    <border>
      <left/>
      <right style="thin">
        <color auto="1"/>
      </right>
      <top style="thin">
        <color auto="1"/>
      </top>
      <bottom/>
    </border>
    <border>
      <left style="thin">
        <color auto="1"/>
      </left>
      <right/>
      <top/>
      <bottom/>
    </border>
    <border>
      <left/>
      <right style="thin">
        <color auto="1"/>
      </right>
      <top/>
      <bottom/>
    </border>
    <border>
      <left style="thin">
        <color auto="1"/>
      </left>
      <right/>
      <top/>
      <bottom style="thin">
        <color auto="1"/>
      </bottom>
    </border>
    <border>
      <left/>
      <right style="thin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</borders>
  <cellStyleXfs count="69">
    <xf numFmtId="0" fontId="47" fillId="0" borderId="0">
      <alignment vertical="center"/>
      <protection/>
    </xf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9" fontId="54" fillId="0" borderId="0" applyFill="0" applyBorder="0" applyAlignment="0" applyProtection="0"/>
    <xf numFmtId="44" fontId="54" fillId="0" borderId="0" applyFill="0" applyBorder="0" applyAlignment="0" applyProtection="0"/>
    <xf numFmtId="42" fontId="54" fillId="0" borderId="0" applyFill="0" applyBorder="0" applyAlignment="0" applyProtection="0"/>
    <xf numFmtId="43" fontId="54" fillId="0" borderId="0" applyFill="0" applyBorder="0" applyAlignment="0" applyProtection="0"/>
    <xf numFmtId="41" fontId="54" fillId="0" borderId="0" applyFill="0" applyBorder="0" applyAlignment="0" applyProtection="0"/>
    <xf numFmtId="42" fontId="47" fillId="0" borderId="0" applyFill="0" applyBorder="0" applyProtection="0">
      <alignment/>
    </xf>
    <xf numFmtId="0" fontId="47" fillId="2" borderId="0" applyNumberFormat="0" applyBorder="0" applyProtection="0">
      <alignment/>
    </xf>
    <xf numFmtId="0" fontId="18" fillId="3" borderId="1" applyNumberFormat="0" applyProtection="0">
      <alignment/>
    </xf>
    <xf numFmtId="44" fontId="47" fillId="0" borderId="0" applyFill="0" applyBorder="0" applyProtection="0">
      <alignment/>
    </xf>
    <xf numFmtId="41" fontId="47" fillId="0" borderId="0" applyFill="0" applyBorder="0" applyProtection="0">
      <alignment/>
    </xf>
    <xf numFmtId="0" fontId="47" fillId="4" borderId="0" applyNumberFormat="0" applyBorder="0" applyProtection="0">
      <alignment/>
    </xf>
    <xf numFmtId="0" fontId="19" fillId="5" borderId="0" applyNumberFormat="0" applyBorder="0" applyProtection="0">
      <alignment/>
    </xf>
    <xf numFmtId="43" fontId="47" fillId="0" borderId="0" applyFill="0" applyBorder="0" applyProtection="0">
      <alignment/>
    </xf>
    <xf numFmtId="0" fontId="46" fillId="6" borderId="0" applyNumberFormat="0" applyBorder="0" applyProtection="0">
      <alignment/>
    </xf>
    <xf numFmtId="0" fontId="17" fillId="0" borderId="0" applyNumberFormat="0" applyFill="0" applyBorder="0" applyProtection="0">
      <alignment/>
    </xf>
    <xf numFmtId="9" fontId="47" fillId="0" borderId="0" applyFill="0" applyBorder="0" applyProtection="0">
      <alignment/>
    </xf>
    <xf numFmtId="0" fontId="23" fillId="0" borderId="0" applyNumberFormat="0" applyFill="0" applyBorder="0" applyProtection="0">
      <alignment/>
    </xf>
    <xf numFmtId="0" fontId="47" fillId="7" borderId="2" applyNumberFormat="0" applyProtection="0">
      <alignment/>
    </xf>
    <xf numFmtId="0" fontId="46" fillId="8" borderId="0" applyNumberFormat="0" applyBorder="0" applyProtection="0">
      <alignment/>
    </xf>
    <xf numFmtId="0" fontId="49" fillId="0" borderId="0" applyNumberFormat="0" applyFill="0" applyBorder="0" applyProtection="0">
      <alignment/>
    </xf>
    <xf numFmtId="0" fontId="22" fillId="0" borderId="0" applyNumberFormat="0" applyFill="0" applyBorder="0" applyProtection="0">
      <alignment/>
    </xf>
    <xf numFmtId="0" fontId="53" fillId="0" borderId="0" applyNumberFormat="0" applyFill="0" applyBorder="0" applyProtection="0">
      <alignment/>
    </xf>
    <xf numFmtId="0" fontId="29" fillId="0" borderId="0" applyNumberFormat="0" applyFill="0" applyBorder="0" applyProtection="0">
      <alignment/>
    </xf>
    <xf numFmtId="0" fontId="52" fillId="0" borderId="3" applyNumberFormat="0" applyFill="0" applyProtection="0">
      <alignment/>
    </xf>
    <xf numFmtId="0" fontId="51" fillId="0" borderId="3" applyNumberFormat="0" applyFill="0" applyProtection="0">
      <alignment/>
    </xf>
    <xf numFmtId="0" fontId="50" fillId="0" borderId="0">
      <alignment/>
      <protection/>
    </xf>
    <xf numFmtId="0" fontId="46" fillId="9" borderId="0" applyNumberFormat="0" applyBorder="0" applyProtection="0">
      <alignment/>
    </xf>
    <xf numFmtId="0" fontId="49" fillId="0" borderId="4" applyNumberFormat="0" applyFill="0" applyProtection="0">
      <alignment/>
    </xf>
    <xf numFmtId="0" fontId="46" fillId="10" borderId="0" applyNumberFormat="0" applyBorder="0" applyProtection="0">
      <alignment/>
    </xf>
    <xf numFmtId="0" fontId="25" fillId="11" borderId="5" applyNumberFormat="0" applyProtection="0">
      <alignment/>
    </xf>
    <xf numFmtId="0" fontId="15" fillId="11" borderId="1" applyNumberFormat="0" applyProtection="0">
      <alignment/>
    </xf>
    <xf numFmtId="0" fontId="21" fillId="12" borderId="6" applyNumberFormat="0" applyProtection="0">
      <alignment/>
    </xf>
    <xf numFmtId="0" fontId="47" fillId="13" borderId="0" applyNumberFormat="0" applyBorder="0" applyProtection="0">
      <alignment/>
    </xf>
    <xf numFmtId="0" fontId="46" fillId="14" borderId="0" applyNumberFormat="0" applyBorder="0" applyProtection="0">
      <alignment/>
    </xf>
    <xf numFmtId="0" fontId="27" fillId="0" borderId="7" applyNumberFormat="0" applyFill="0" applyProtection="0">
      <alignment/>
    </xf>
    <xf numFmtId="0" fontId="48" fillId="0" borderId="8" applyNumberFormat="0" applyFill="0" applyProtection="0">
      <alignment/>
    </xf>
    <xf numFmtId="0" fontId="24" fillId="15" borderId="0" applyNumberFormat="0" applyBorder="0" applyProtection="0">
      <alignment/>
    </xf>
    <xf numFmtId="0" fontId="31" fillId="16" borderId="0" applyNumberFormat="0" applyBorder="0" applyProtection="0">
      <alignment/>
    </xf>
    <xf numFmtId="0" fontId="47" fillId="17" borderId="0" applyNumberFormat="0" applyBorder="0" applyProtection="0">
      <alignment/>
    </xf>
    <xf numFmtId="0" fontId="46" fillId="18" borderId="0" applyNumberFormat="0" applyBorder="0" applyProtection="0">
      <alignment/>
    </xf>
    <xf numFmtId="0" fontId="47" fillId="19" borderId="0" applyNumberFormat="0" applyBorder="0" applyProtection="0">
      <alignment/>
    </xf>
    <xf numFmtId="0" fontId="47" fillId="20" borderId="0" applyNumberFormat="0" applyBorder="0" applyProtection="0">
      <alignment/>
    </xf>
    <xf numFmtId="0" fontId="47" fillId="21" borderId="0" applyNumberFormat="0" applyBorder="0" applyProtection="0">
      <alignment/>
    </xf>
    <xf numFmtId="0" fontId="47" fillId="22" borderId="0" applyNumberFormat="0" applyBorder="0" applyProtection="0">
      <alignment/>
    </xf>
    <xf numFmtId="0" fontId="46" fillId="23" borderId="0" applyNumberFormat="0" applyBorder="0" applyProtection="0">
      <alignment/>
    </xf>
    <xf numFmtId="0" fontId="46" fillId="24" borderId="0" applyNumberFormat="0" applyBorder="0" applyProtection="0">
      <alignment/>
    </xf>
    <xf numFmtId="0" fontId="47" fillId="25" borderId="0" applyNumberFormat="0" applyBorder="0" applyProtection="0">
      <alignment/>
    </xf>
    <xf numFmtId="0" fontId="47" fillId="26" borderId="0" applyNumberFormat="0" applyBorder="0" applyProtection="0">
      <alignment/>
    </xf>
    <xf numFmtId="0" fontId="46" fillId="27" borderId="0" applyNumberFormat="0" applyBorder="0" applyProtection="0">
      <alignment/>
    </xf>
    <xf numFmtId="0" fontId="47" fillId="28" borderId="0" applyNumberFormat="0" applyBorder="0" applyProtection="0">
      <alignment/>
    </xf>
    <xf numFmtId="0" fontId="46" fillId="29" borderId="0" applyNumberFormat="0" applyBorder="0" applyProtection="0">
      <alignment/>
    </xf>
    <xf numFmtId="0" fontId="46" fillId="30" borderId="0" applyNumberFormat="0" applyBorder="0" applyProtection="0">
      <alignment/>
    </xf>
    <xf numFmtId="0" fontId="47" fillId="31" borderId="0" applyNumberFormat="0" applyBorder="0" applyProtection="0">
      <alignment/>
    </xf>
    <xf numFmtId="0" fontId="46" fillId="32" borderId="0" applyNumberFormat="0" applyBorder="0" applyProtection="0">
      <alignment/>
    </xf>
  </cellStyleXfs>
  <cellXfs count="155">
    <xf numFmtId="0" fontId="47" fillId="0" borderId="0" xfId="0" applyFont="1" applyAlignment="1">
      <alignment vertical="center"/>
    </xf>
    <xf numFmtId="0" fontId="39" fillId="0" borderId="0" xfId="0" applyFont="1" applyAlignment="1">
      <alignment horizontal="center" vertical="center"/>
    </xf>
    <xf numFmtId="0" fontId="45" fillId="0" borderId="0" xfId="0" applyFont="1" applyFill="1" applyAlignment="1">
      <alignment horizontal="center" vertical="center"/>
    </xf>
    <xf numFmtId="0" fontId="39" fillId="0" borderId="0" xfId="0" applyFont="1" applyAlignment="1">
      <alignment vertical="center"/>
    </xf>
    <xf numFmtId="0" fontId="43" fillId="33" borderId="9" xfId="0" applyFont="1" applyFill="1" applyBorder="1" applyAlignment="1">
      <alignment horizontal="center" vertical="center"/>
    </xf>
    <xf numFmtId="0" fontId="43" fillId="33" borderId="10" xfId="0" applyFont="1" applyFill="1" applyBorder="1" applyAlignment="1">
      <alignment horizontal="center" vertical="center"/>
    </xf>
    <xf numFmtId="0" fontId="44" fillId="33" borderId="11" xfId="0" applyFont="1" applyFill="1" applyBorder="1" applyAlignment="1">
      <alignment horizontal="center" vertical="center"/>
    </xf>
    <xf numFmtId="0" fontId="44" fillId="33" borderId="12" xfId="40" applyFont="1" applyFill="1" applyBorder="1" applyAlignment="1">
      <alignment horizontal="center" vertical="center" wrapText="1"/>
      <protection/>
    </xf>
    <xf numFmtId="0" fontId="39" fillId="0" borderId="13" xfId="0" applyFont="1" applyBorder="1" applyAlignment="1">
      <alignment horizontal="center" vertical="center"/>
    </xf>
    <xf numFmtId="0" fontId="39" fillId="0" borderId="14" xfId="0" applyFont="1" applyBorder="1" applyAlignment="1">
      <alignment horizontal="center" vertical="center"/>
    </xf>
    <xf numFmtId="0" fontId="39" fillId="17" borderId="13" xfId="0" applyFont="1" applyFill="1" applyBorder="1" applyAlignment="1">
      <alignment horizontal="center" vertical="center"/>
    </xf>
    <xf numFmtId="0" fontId="39" fillId="17" borderId="14" xfId="0" applyFont="1" applyFill="1" applyBorder="1" applyAlignment="1">
      <alignment horizontal="center" vertical="center"/>
    </xf>
    <xf numFmtId="0" fontId="39" fillId="28" borderId="15" xfId="0" applyFont="1" applyFill="1" applyBorder="1" applyAlignment="1">
      <alignment horizontal="center" vertical="center"/>
    </xf>
    <xf numFmtId="0" fontId="39" fillId="28" borderId="16" xfId="0" applyFont="1" applyFill="1" applyBorder="1" applyAlignment="1">
      <alignment horizontal="center" vertical="center"/>
    </xf>
    <xf numFmtId="0" fontId="39" fillId="26" borderId="0" xfId="0" applyFont="1" applyFill="1" applyAlignment="1">
      <alignment horizontal="center" vertical="center"/>
    </xf>
    <xf numFmtId="0" fontId="39" fillId="25" borderId="0" xfId="0" applyFont="1" applyFill="1" applyAlignment="1">
      <alignment horizontal="center" vertical="center"/>
    </xf>
    <xf numFmtId="0" fontId="43" fillId="33" borderId="17" xfId="0" applyFont="1" applyFill="1" applyBorder="1" applyAlignment="1">
      <alignment horizontal="center" vertical="center"/>
    </xf>
    <xf numFmtId="0" fontId="44" fillId="33" borderId="18" xfId="40" applyFont="1" applyFill="1" applyBorder="1" applyAlignment="1">
      <alignment horizontal="center" vertical="center" wrapText="1"/>
      <protection/>
    </xf>
    <xf numFmtId="0" fontId="39" fillId="0" borderId="19" xfId="0" applyFont="1" applyBorder="1" applyAlignment="1">
      <alignment horizontal="center" vertical="center"/>
    </xf>
    <xf numFmtId="0" fontId="39" fillId="17" borderId="19" xfId="0" applyFont="1" applyFill="1" applyBorder="1" applyAlignment="1">
      <alignment horizontal="center" vertical="center"/>
    </xf>
    <xf numFmtId="0" fontId="39" fillId="28" borderId="20" xfId="0" applyFont="1" applyFill="1" applyBorder="1" applyAlignment="1">
      <alignment horizontal="center" vertical="center"/>
    </xf>
    <xf numFmtId="0" fontId="42" fillId="33" borderId="11" xfId="0" applyFont="1" applyFill="1" applyBorder="1" applyAlignment="1">
      <alignment horizontal="center" vertical="center"/>
    </xf>
    <xf numFmtId="14" fontId="39" fillId="17" borderId="12" xfId="0" applyNumberFormat="1" applyFont="1" applyFill="1" applyBorder="1" applyAlignment="1">
      <alignment horizontal="center" vertical="center"/>
    </xf>
    <xf numFmtId="0" fontId="42" fillId="33" borderId="12" xfId="0" applyFont="1" applyFill="1" applyBorder="1" applyAlignment="1">
      <alignment horizontal="center" vertical="center"/>
    </xf>
    <xf numFmtId="14" fontId="39" fillId="17" borderId="18" xfId="0" applyNumberFormat="1" applyFont="1" applyFill="1" applyBorder="1" applyAlignment="1">
      <alignment horizontal="center" vertical="center"/>
    </xf>
    <xf numFmtId="0" fontId="41" fillId="28" borderId="13" xfId="0" applyFont="1" applyFill="1" applyBorder="1" applyAlignment="1">
      <alignment horizontal="center" vertical="center"/>
    </xf>
    <xf numFmtId="0" fontId="41" fillId="28" borderId="14" xfId="0" applyFont="1" applyFill="1" applyBorder="1" applyAlignment="1">
      <alignment horizontal="center" vertical="center"/>
    </xf>
    <xf numFmtId="0" fontId="41" fillId="28" borderId="19" xfId="0" applyFont="1" applyFill="1" applyBorder="1" applyAlignment="1">
      <alignment horizontal="center" vertical="center"/>
    </xf>
    <xf numFmtId="0" fontId="42" fillId="33" borderId="13" xfId="0" applyFont="1" applyFill="1" applyBorder="1" applyAlignment="1">
      <alignment horizontal="center" vertical="center"/>
    </xf>
    <xf numFmtId="0" fontId="42" fillId="33" borderId="14" xfId="0" applyFont="1" applyFill="1" applyBorder="1" applyAlignment="1">
      <alignment horizontal="center" vertical="center"/>
    </xf>
    <xf numFmtId="0" fontId="42" fillId="33" borderId="19" xfId="0" applyFont="1" applyFill="1" applyBorder="1" applyAlignment="1">
      <alignment horizontal="center" vertical="center"/>
    </xf>
    <xf numFmtId="0" fontId="39" fillId="0" borderId="13" xfId="0" applyFont="1" applyFill="1" applyBorder="1" applyAlignment="1">
      <alignment horizontal="center" vertical="center"/>
    </xf>
    <xf numFmtId="0" fontId="39" fillId="0" borderId="14" xfId="0" applyFont="1" applyFill="1" applyBorder="1" applyAlignment="1">
      <alignment horizontal="center" vertical="center"/>
    </xf>
    <xf numFmtId="43" fontId="39" fillId="0" borderId="14" xfId="27" applyFont="1" applyFill="1" applyBorder="1" applyAlignment="1">
      <alignment horizontal="center" vertical="center"/>
    </xf>
    <xf numFmtId="0" fontId="39" fillId="0" borderId="19" xfId="0" applyFont="1" applyFill="1" applyBorder="1" applyAlignment="1">
      <alignment horizontal="center" vertical="center"/>
    </xf>
    <xf numFmtId="43" fontId="39" fillId="17" borderId="14" xfId="27" applyFont="1" applyFill="1" applyBorder="1" applyAlignment="1">
      <alignment horizontal="center" vertical="center"/>
    </xf>
    <xf numFmtId="0" fontId="39" fillId="17" borderId="15" xfId="0" applyFont="1" applyFill="1" applyBorder="1" applyAlignment="1">
      <alignment horizontal="center" vertical="center"/>
    </xf>
    <xf numFmtId="0" fontId="39" fillId="17" borderId="16" xfId="0" applyFont="1" applyFill="1" applyBorder="1" applyAlignment="1">
      <alignment horizontal="center" vertical="center"/>
    </xf>
    <xf numFmtId="43" fontId="39" fillId="17" borderId="16" xfId="27" applyFont="1" applyFill="1" applyBorder="1" applyAlignment="1">
      <alignment horizontal="center" vertical="center"/>
    </xf>
    <xf numFmtId="0" fontId="39" fillId="17" borderId="20" xfId="0" applyFont="1" applyFill="1" applyBorder="1" applyAlignment="1">
      <alignment horizontal="center" vertical="center"/>
    </xf>
    <xf numFmtId="0" fontId="39" fillId="0" borderId="0" xfId="0" applyFont="1" applyFill="1" applyAlignment="1">
      <alignment horizontal="center" vertical="center"/>
    </xf>
    <xf numFmtId="0" fontId="39" fillId="0" borderId="0" xfId="0" applyFont="1" applyFill="1" applyAlignment="1" applyProtection="1">
      <alignment horizontal="center" vertical="center"/>
      <protection locked="0"/>
    </xf>
    <xf numFmtId="0" fontId="39" fillId="0" borderId="0" xfId="0" applyNumberFormat="1" applyFont="1" applyFill="1" applyAlignment="1" applyProtection="1">
      <alignment horizontal="center" vertical="center"/>
      <protection locked="0"/>
    </xf>
    <xf numFmtId="0" fontId="39" fillId="0" borderId="0" xfId="0" applyFont="1" applyAlignment="1" applyProtection="1">
      <alignment vertical="center"/>
      <protection locked="0"/>
    </xf>
    <xf numFmtId="0" fontId="43" fillId="33" borderId="21" xfId="0" applyFont="1" applyFill="1" applyBorder="1" applyAlignment="1" applyProtection="1">
      <alignment horizontal="center" vertical="center"/>
      <protection locked="0"/>
    </xf>
    <xf numFmtId="0" fontId="43" fillId="33" borderId="22" xfId="0" applyFont="1" applyFill="1" applyBorder="1" applyAlignment="1" applyProtection="1">
      <alignment horizontal="center" vertical="center"/>
      <protection locked="0"/>
    </xf>
    <xf numFmtId="0" fontId="43" fillId="33" borderId="22" xfId="0" applyNumberFormat="1" applyFont="1" applyFill="1" applyBorder="1" applyAlignment="1" applyProtection="1">
      <alignment horizontal="center" vertical="center"/>
      <protection locked="0"/>
    </xf>
    <xf numFmtId="0" fontId="42" fillId="33" borderId="23" xfId="0" applyFont="1" applyFill="1" applyBorder="1" applyAlignment="1" applyProtection="1">
      <alignment horizontal="center" vertical="center"/>
      <protection locked="0"/>
    </xf>
    <xf numFmtId="0" fontId="42" fillId="33" borderId="24" xfId="0" applyFont="1" applyFill="1" applyBorder="1" applyAlignment="1" applyProtection="1">
      <alignment horizontal="center" vertical="center"/>
      <protection locked="0"/>
    </xf>
    <xf numFmtId="0" fontId="42" fillId="33" borderId="24" xfId="0" applyNumberFormat="1" applyFont="1" applyFill="1" applyBorder="1" applyAlignment="1" applyProtection="1">
      <alignment horizontal="center" vertical="center"/>
      <protection locked="0"/>
    </xf>
    <xf numFmtId="0" fontId="39" fillId="0" borderId="25" xfId="0" applyFont="1" applyFill="1" applyBorder="1" applyAlignment="1" applyProtection="1">
      <alignment horizontal="center" vertical="center"/>
      <protection locked="0"/>
    </xf>
    <xf numFmtId="0" fontId="39" fillId="0" borderId="26" xfId="0" applyFont="1" applyFill="1" applyBorder="1" applyAlignment="1" applyProtection="1">
      <alignment horizontal="center" vertical="center"/>
      <protection hidden="1"/>
    </xf>
    <xf numFmtId="14" fontId="39" fillId="0" borderId="26" xfId="0" applyNumberFormat="1" applyFont="1" applyFill="1" applyBorder="1" applyAlignment="1" applyProtection="1">
      <alignment horizontal="center" vertical="center"/>
      <protection hidden="1"/>
    </xf>
    <xf numFmtId="0" fontId="39" fillId="0" borderId="26" xfId="0" applyNumberFormat="1" applyFont="1" applyFill="1" applyBorder="1" applyAlignment="1" applyProtection="1">
      <alignment horizontal="center" vertical="center"/>
      <protection hidden="1"/>
    </xf>
    <xf numFmtId="0" fontId="39" fillId="17" borderId="27" xfId="0" applyFont="1" applyFill="1" applyBorder="1" applyAlignment="1" applyProtection="1">
      <alignment horizontal="center" vertical="center"/>
      <protection locked="0"/>
    </xf>
    <xf numFmtId="0" fontId="39" fillId="17" borderId="14" xfId="0" applyFont="1" applyFill="1" applyBorder="1" applyAlignment="1" applyProtection="1">
      <alignment horizontal="center" vertical="center"/>
      <protection hidden="1"/>
    </xf>
    <xf numFmtId="14" fontId="39" fillId="17" borderId="14" xfId="0" applyNumberFormat="1" applyFont="1" applyFill="1" applyBorder="1" applyAlignment="1" applyProtection="1">
      <alignment horizontal="center" vertical="center"/>
      <protection hidden="1"/>
    </xf>
    <xf numFmtId="0" fontId="39" fillId="17" borderId="14" xfId="0" applyNumberFormat="1" applyFont="1" applyFill="1" applyBorder="1" applyAlignment="1" applyProtection="1">
      <alignment horizontal="center" vertical="center"/>
      <protection hidden="1"/>
    </xf>
    <xf numFmtId="0" fontId="39" fillId="0" borderId="27" xfId="0" applyFont="1" applyFill="1" applyBorder="1" applyAlignment="1" applyProtection="1">
      <alignment horizontal="center" vertical="center"/>
      <protection locked="0"/>
    </xf>
    <xf numFmtId="0" fontId="39" fillId="0" borderId="14" xfId="0" applyFont="1" applyFill="1" applyBorder="1" applyAlignment="1" applyProtection="1">
      <alignment horizontal="center" vertical="center"/>
      <protection hidden="1"/>
    </xf>
    <xf numFmtId="14" fontId="39" fillId="0" borderId="14" xfId="0" applyNumberFormat="1" applyFont="1" applyFill="1" applyBorder="1" applyAlignment="1" applyProtection="1">
      <alignment horizontal="center" vertical="center"/>
      <protection hidden="1"/>
    </xf>
    <xf numFmtId="0" fontId="39" fillId="0" borderId="14" xfId="0" applyNumberFormat="1" applyFont="1" applyFill="1" applyBorder="1" applyAlignment="1" applyProtection="1">
      <alignment horizontal="center" vertical="center"/>
      <protection hidden="1"/>
    </xf>
    <xf numFmtId="0" fontId="43" fillId="33" borderId="28" xfId="0" applyFont="1" applyFill="1" applyBorder="1" applyAlignment="1" applyProtection="1">
      <alignment horizontal="center" vertical="center"/>
      <protection locked="0"/>
    </xf>
    <xf numFmtId="0" fontId="42" fillId="33" borderId="29" xfId="0" applyFont="1" applyFill="1" applyBorder="1" applyAlignment="1" applyProtection="1">
      <alignment horizontal="center" vertical="center"/>
      <protection locked="0"/>
    </xf>
    <xf numFmtId="0" fontId="39" fillId="0" borderId="30" xfId="0" applyFont="1" applyFill="1" applyBorder="1" applyAlignment="1" applyProtection="1">
      <alignment horizontal="center" vertical="center"/>
      <protection hidden="1"/>
    </xf>
    <xf numFmtId="0" fontId="39" fillId="17" borderId="31" xfId="0" applyFont="1" applyFill="1" applyBorder="1" applyAlignment="1" applyProtection="1">
      <alignment horizontal="center" vertical="center"/>
      <protection hidden="1"/>
    </xf>
    <xf numFmtId="0" fontId="39" fillId="0" borderId="31" xfId="0" applyFont="1" applyFill="1" applyBorder="1" applyAlignment="1" applyProtection="1">
      <alignment horizontal="center" vertical="center"/>
      <protection hidden="1"/>
    </xf>
    <xf numFmtId="0" fontId="39" fillId="17" borderId="32" xfId="0" applyFont="1" applyFill="1" applyBorder="1" applyAlignment="1" applyProtection="1">
      <alignment horizontal="center" vertical="center"/>
      <protection locked="0"/>
    </xf>
    <xf numFmtId="0" fontId="39" fillId="17" borderId="33" xfId="0" applyFont="1" applyFill="1" applyBorder="1" applyAlignment="1" applyProtection="1">
      <alignment horizontal="center" vertical="center"/>
      <protection hidden="1"/>
    </xf>
    <xf numFmtId="14" fontId="39" fillId="17" borderId="33" xfId="0" applyNumberFormat="1" applyFont="1" applyFill="1" applyBorder="1" applyAlignment="1" applyProtection="1">
      <alignment horizontal="center" vertical="center"/>
      <protection hidden="1"/>
    </xf>
    <xf numFmtId="0" fontId="39" fillId="17" borderId="33" xfId="0" applyNumberFormat="1" applyFont="1" applyFill="1" applyBorder="1" applyAlignment="1" applyProtection="1">
      <alignment horizontal="center" vertical="center"/>
      <protection hidden="1"/>
    </xf>
    <xf numFmtId="0" fontId="39" fillId="17" borderId="34" xfId="0" applyFont="1" applyFill="1" applyBorder="1" applyAlignment="1" applyProtection="1">
      <alignment horizontal="center" vertical="center"/>
      <protection hidden="1"/>
    </xf>
    <xf numFmtId="0" fontId="39" fillId="0" borderId="0" xfId="0" applyFont="1" applyFill="1" applyAlignment="1" applyProtection="1">
      <alignment horizontal="center" vertical="center"/>
      <protection/>
    </xf>
    <xf numFmtId="0" fontId="43" fillId="33" borderId="22" xfId="0" applyFont="1" applyFill="1" applyBorder="1" applyAlignment="1" applyProtection="1">
      <alignment horizontal="center" vertical="center"/>
      <protection/>
    </xf>
    <xf numFmtId="0" fontId="42" fillId="33" borderId="35" xfId="0" applyFont="1" applyFill="1" applyBorder="1" applyAlignment="1" applyProtection="1">
      <alignment horizontal="center" vertical="center"/>
      <protection locked="0"/>
    </xf>
    <xf numFmtId="0" fontId="42" fillId="33" borderId="36" xfId="0" applyFont="1" applyFill="1" applyBorder="1" applyAlignment="1" applyProtection="1">
      <alignment horizontal="center" vertical="center"/>
      <protection locked="0"/>
    </xf>
    <xf numFmtId="0" fontId="42" fillId="33" borderId="36" xfId="0" applyFont="1" applyFill="1" applyBorder="1" applyAlignment="1" applyProtection="1">
      <alignment horizontal="center" vertical="center"/>
      <protection/>
    </xf>
    <xf numFmtId="0" fontId="39" fillId="0" borderId="37" xfId="0" applyFont="1" applyFill="1" applyBorder="1" applyAlignment="1" applyProtection="1">
      <alignment horizontal="center" vertical="center"/>
      <protection/>
    </xf>
    <xf numFmtId="14" fontId="39" fillId="0" borderId="38" xfId="0" applyNumberFormat="1" applyFont="1" applyFill="1" applyBorder="1" applyAlignment="1" applyProtection="1">
      <alignment horizontal="center" vertical="center"/>
      <protection/>
    </xf>
    <xf numFmtId="0" fontId="39" fillId="0" borderId="38" xfId="0" applyFont="1" applyFill="1" applyBorder="1" applyAlignment="1" applyProtection="1">
      <alignment horizontal="center" vertical="center"/>
      <protection/>
    </xf>
    <xf numFmtId="0" fontId="39" fillId="0" borderId="38" xfId="0" applyFont="1" applyFill="1" applyBorder="1" applyAlignment="1">
      <alignment horizontal="center" vertical="center"/>
    </xf>
    <xf numFmtId="0" fontId="39" fillId="17" borderId="13" xfId="0" applyFont="1" applyFill="1" applyBorder="1" applyAlignment="1" applyProtection="1">
      <alignment horizontal="center" vertical="center"/>
      <protection/>
    </xf>
    <xf numFmtId="14" fontId="39" fillId="17" borderId="14" xfId="0" applyNumberFormat="1" applyFont="1" applyFill="1" applyBorder="1" applyAlignment="1" applyProtection="1">
      <alignment horizontal="center" vertical="center"/>
      <protection/>
    </xf>
    <xf numFmtId="0" fontId="39" fillId="17" borderId="14" xfId="0" applyFont="1" applyFill="1" applyBorder="1" applyAlignment="1" applyProtection="1">
      <alignment horizontal="center" vertical="center"/>
      <protection/>
    </xf>
    <xf numFmtId="0" fontId="39" fillId="0" borderId="13" xfId="0" applyFont="1" applyFill="1" applyBorder="1" applyAlignment="1" applyProtection="1">
      <alignment horizontal="center" vertical="center"/>
      <protection/>
    </xf>
    <xf numFmtId="14" fontId="39" fillId="0" borderId="14" xfId="0" applyNumberFormat="1" applyFont="1" applyFill="1" applyBorder="1" applyAlignment="1" applyProtection="1">
      <alignment horizontal="center" vertical="center"/>
      <protection/>
    </xf>
    <xf numFmtId="0" fontId="39" fillId="0" borderId="14" xfId="0" applyFont="1" applyFill="1" applyBorder="1" applyAlignment="1" applyProtection="1">
      <alignment horizontal="center" vertical="center"/>
      <protection/>
    </xf>
    <xf numFmtId="0" fontId="42" fillId="33" borderId="39" xfId="0" applyFont="1" applyFill="1" applyBorder="1" applyAlignment="1" applyProtection="1">
      <alignment horizontal="center" vertical="center"/>
      <protection locked="0"/>
    </xf>
    <xf numFmtId="0" fontId="39" fillId="0" borderId="38" xfId="0" applyNumberFormat="1" applyFont="1" applyFill="1" applyBorder="1" applyAlignment="1" applyProtection="1">
      <alignment horizontal="center" vertical="center"/>
      <protection/>
    </xf>
    <xf numFmtId="0" fontId="39" fillId="0" borderId="40" xfId="0" applyFont="1" applyFill="1" applyBorder="1" applyAlignment="1" applyProtection="1">
      <alignment horizontal="center" vertical="center"/>
      <protection/>
    </xf>
    <xf numFmtId="0" fontId="39" fillId="17" borderId="14" xfId="0" applyNumberFormat="1" applyFont="1" applyFill="1" applyBorder="1" applyAlignment="1" applyProtection="1">
      <alignment horizontal="center" vertical="center"/>
      <protection/>
    </xf>
    <xf numFmtId="0" fontId="39" fillId="17" borderId="19" xfId="0" applyFont="1" applyFill="1" applyBorder="1" applyAlignment="1" applyProtection="1">
      <alignment horizontal="center" vertical="center"/>
      <protection/>
    </xf>
    <xf numFmtId="0" fontId="39" fillId="0" borderId="14" xfId="0" applyNumberFormat="1" applyFont="1" applyFill="1" applyBorder="1" applyAlignment="1" applyProtection="1">
      <alignment horizontal="center" vertical="center"/>
      <protection/>
    </xf>
    <xf numFmtId="0" fontId="39" fillId="0" borderId="19" xfId="0" applyFont="1" applyFill="1" applyBorder="1" applyAlignment="1" applyProtection="1">
      <alignment horizontal="center" vertical="center"/>
      <protection/>
    </xf>
    <xf numFmtId="0" fontId="39" fillId="0" borderId="0" xfId="0" applyNumberFormat="1" applyFont="1" applyFill="1" applyAlignment="1" applyProtection="1">
      <alignment horizontal="center" vertical="center"/>
      <protection/>
    </xf>
    <xf numFmtId="0" fontId="39" fillId="0" borderId="0" xfId="0" applyFont="1" applyAlignment="1" applyProtection="1">
      <alignment vertical="center"/>
      <protection/>
    </xf>
    <xf numFmtId="0" fontId="43" fillId="33" borderId="21" xfId="0" applyFont="1" applyFill="1" applyBorder="1" applyAlignment="1" applyProtection="1">
      <alignment horizontal="center" vertical="center"/>
      <protection/>
    </xf>
    <xf numFmtId="0" fontId="43" fillId="33" borderId="22" xfId="0" applyNumberFormat="1" applyFont="1" applyFill="1" applyBorder="1" applyAlignment="1" applyProtection="1">
      <alignment horizontal="center" vertical="center"/>
      <protection/>
    </xf>
    <xf numFmtId="0" fontId="42" fillId="33" borderId="35" xfId="0" applyFont="1" applyFill="1" applyBorder="1" applyAlignment="1" applyProtection="1">
      <alignment horizontal="center" vertical="center"/>
      <protection/>
    </xf>
    <xf numFmtId="0" fontId="42" fillId="33" borderId="36" xfId="0" applyNumberFormat="1" applyFont="1" applyFill="1" applyBorder="1" applyAlignment="1" applyProtection="1">
      <alignment horizontal="center" vertical="center"/>
      <protection/>
    </xf>
    <xf numFmtId="0" fontId="39" fillId="17" borderId="15" xfId="0" applyFont="1" applyFill="1" applyBorder="1" applyAlignment="1" applyProtection="1">
      <alignment horizontal="center" vertical="center"/>
      <protection/>
    </xf>
    <xf numFmtId="14" fontId="39" fillId="17" borderId="16" xfId="0" applyNumberFormat="1" applyFont="1" applyFill="1" applyBorder="1" applyAlignment="1" applyProtection="1">
      <alignment horizontal="center" vertical="center"/>
      <protection/>
    </xf>
    <xf numFmtId="0" fontId="39" fillId="17" borderId="16" xfId="0" applyFont="1" applyFill="1" applyBorder="1" applyAlignment="1" applyProtection="1">
      <alignment horizontal="center" vertical="center"/>
      <protection/>
    </xf>
    <xf numFmtId="0" fontId="39" fillId="17" borderId="16" xfId="0" applyNumberFormat="1" applyFont="1" applyFill="1" applyBorder="1" applyAlignment="1" applyProtection="1">
      <alignment horizontal="center" vertical="center"/>
      <protection/>
    </xf>
    <xf numFmtId="0" fontId="43" fillId="33" borderId="28" xfId="0" applyFont="1" applyFill="1" applyBorder="1" applyAlignment="1" applyProtection="1">
      <alignment horizontal="center" vertical="center"/>
      <protection/>
    </xf>
    <xf numFmtId="0" fontId="42" fillId="33" borderId="39" xfId="0" applyFont="1" applyFill="1" applyBorder="1" applyAlignment="1" applyProtection="1">
      <alignment horizontal="center" vertical="center"/>
      <protection/>
    </xf>
    <xf numFmtId="0" fontId="39" fillId="17" borderId="20" xfId="0" applyFont="1" applyFill="1" applyBorder="1" applyAlignment="1" applyProtection="1">
      <alignment horizontal="center" vertical="center"/>
      <protection/>
    </xf>
    <xf numFmtId="14" fontId="39" fillId="0" borderId="41" xfId="0" applyNumberFormat="1" applyFont="1" applyBorder="1" applyAlignment="1">
      <alignment horizontal="center" vertical="center"/>
    </xf>
    <xf numFmtId="0" fontId="39" fillId="0" borderId="41" xfId="0" applyFont="1" applyBorder="1" applyAlignment="1">
      <alignment horizontal="center" vertical="center"/>
    </xf>
    <xf numFmtId="0" fontId="39" fillId="17" borderId="41" xfId="0" applyFont="1" applyFill="1" applyBorder="1" applyAlignment="1">
      <alignment horizontal="center" vertical="center"/>
    </xf>
    <xf numFmtId="0" fontId="39" fillId="17" borderId="42" xfId="0" applyFont="1" applyFill="1" applyBorder="1" applyAlignment="1">
      <alignment horizontal="center" vertical="center"/>
    </xf>
    <xf numFmtId="0" fontId="42" fillId="33" borderId="18" xfId="0" applyFont="1" applyFill="1" applyBorder="1" applyAlignment="1">
      <alignment horizontal="center" vertical="center"/>
    </xf>
    <xf numFmtId="14" fontId="39" fillId="0" borderId="14" xfId="0" applyNumberFormat="1" applyFont="1" applyBorder="1" applyAlignment="1">
      <alignment horizontal="center" vertical="center"/>
    </xf>
    <xf numFmtId="0" fontId="42" fillId="34" borderId="12" xfId="0" applyFont="1" applyFill="1" applyBorder="1" applyAlignment="1">
      <alignment horizontal="center" vertical="center"/>
    </xf>
    <xf numFmtId="0" fontId="41" fillId="28" borderId="13" xfId="0" applyFont="1" applyFill="1" applyBorder="1" applyAlignment="1">
      <alignment horizontal="center" vertical="center"/>
    </xf>
    <xf numFmtId="0" fontId="41" fillId="28" borderId="14" xfId="0" applyFont="1" applyFill="1" applyBorder="1" applyAlignment="1">
      <alignment horizontal="center" vertical="center"/>
    </xf>
    <xf numFmtId="7" fontId="40" fillId="25" borderId="14" xfId="0" applyNumberFormat="1" applyFont="1" applyFill="1" applyBorder="1" applyAlignment="1">
      <alignment horizontal="center" vertical="center"/>
    </xf>
    <xf numFmtId="0" fontId="39" fillId="25" borderId="14" xfId="0" applyFont="1" applyFill="1" applyBorder="1" applyAlignment="1">
      <alignment horizontal="center" vertical="center"/>
    </xf>
    <xf numFmtId="0" fontId="41" fillId="28" borderId="43" xfId="0" applyFont="1" applyFill="1" applyBorder="1" applyAlignment="1">
      <alignment horizontal="center" vertical="center"/>
    </xf>
    <xf numFmtId="0" fontId="41" fillId="28" borderId="44" xfId="0" applyFont="1" applyFill="1" applyBorder="1" applyAlignment="1">
      <alignment horizontal="center" vertical="center"/>
    </xf>
    <xf numFmtId="0" fontId="39" fillId="25" borderId="44" xfId="0" applyFont="1" applyFill="1" applyBorder="1" applyAlignment="1">
      <alignment horizontal="center" vertical="center"/>
    </xf>
    <xf numFmtId="0" fontId="39" fillId="0" borderId="0" xfId="0" applyFont="1" applyAlignment="1">
      <alignment horizontal="left" vertical="center"/>
    </xf>
    <xf numFmtId="0" fontId="10" fillId="0" borderId="14" xfId="29" applyFont="1" applyBorder="1" applyAlignment="1">
      <alignment horizontal="center" vertical="center" wrapText="1"/>
    </xf>
    <xf numFmtId="0" fontId="39" fillId="0" borderId="14" xfId="0" applyFont="1" applyBorder="1" applyAlignment="1">
      <alignment horizontal="center" vertical="center" wrapText="1"/>
    </xf>
    <xf numFmtId="0" fontId="39" fillId="0" borderId="0" xfId="0" applyFont="1" applyAlignment="1">
      <alignment horizontal="center" vertical="center" wrapText="1"/>
    </xf>
    <xf numFmtId="7" fontId="40" fillId="25" borderId="19" xfId="0" applyNumberFormat="1" applyFont="1" applyFill="1" applyBorder="1" applyAlignment="1">
      <alignment horizontal="center" vertical="center"/>
    </xf>
    <xf numFmtId="0" fontId="39" fillId="25" borderId="19" xfId="0" applyFont="1" applyFill="1" applyBorder="1" applyAlignment="1">
      <alignment horizontal="center" vertical="center"/>
    </xf>
    <xf numFmtId="0" fontId="39" fillId="25" borderId="45" xfId="0" applyFont="1" applyFill="1" applyBorder="1" applyAlignment="1">
      <alignment horizontal="center" vertical="center"/>
    </xf>
    <xf numFmtId="14" fontId="39" fillId="0" borderId="14" xfId="0" applyNumberFormat="1" applyFont="1" applyFill="1" applyBorder="1" applyAlignment="1">
      <alignment horizontal="center" vertical="center"/>
    </xf>
    <xf numFmtId="14" fontId="39" fillId="17" borderId="14" xfId="0" applyNumberFormat="1" applyFont="1" applyFill="1" applyBorder="1" applyAlignment="1">
      <alignment horizontal="center" vertical="center"/>
    </xf>
    <xf numFmtId="0" fontId="38" fillId="33" borderId="46" xfId="0" applyFont="1" applyFill="1" applyBorder="1" applyAlignment="1">
      <alignment horizontal="center" vertical="center"/>
    </xf>
    <xf numFmtId="0" fontId="38" fillId="33" borderId="47" xfId="0" applyFont="1" applyFill="1" applyBorder="1" applyAlignment="1">
      <alignment horizontal="center" vertical="center"/>
    </xf>
    <xf numFmtId="0" fontId="37" fillId="17" borderId="48" xfId="0" applyFont="1" applyFill="1" applyBorder="1" applyAlignment="1">
      <alignment horizontal="center" vertical="center"/>
    </xf>
    <xf numFmtId="0" fontId="37" fillId="17" borderId="49" xfId="0" applyFont="1" applyFill="1" applyBorder="1" applyAlignment="1">
      <alignment horizontal="left" vertical="center"/>
    </xf>
    <xf numFmtId="0" fontId="37" fillId="28" borderId="50" xfId="0" applyFont="1" applyFill="1" applyBorder="1" applyAlignment="1">
      <alignment horizontal="center" vertical="center"/>
    </xf>
    <xf numFmtId="0" fontId="37" fillId="28" borderId="0" xfId="0" applyFont="1" applyFill="1" applyBorder="1" applyAlignment="1">
      <alignment horizontal="left" vertical="center"/>
    </xf>
    <xf numFmtId="0" fontId="37" fillId="17" borderId="50" xfId="0" applyFont="1" applyFill="1" applyBorder="1" applyAlignment="1">
      <alignment horizontal="center" vertical="center"/>
    </xf>
    <xf numFmtId="0" fontId="37" fillId="17" borderId="0" xfId="0" applyFont="1" applyFill="1" applyBorder="1" applyAlignment="1">
      <alignment horizontal="left" vertical="center"/>
    </xf>
    <xf numFmtId="0" fontId="37" fillId="17" borderId="51" xfId="0" applyFont="1" applyFill="1" applyBorder="1" applyAlignment="1">
      <alignment horizontal="center" vertical="center"/>
    </xf>
    <xf numFmtId="0" fontId="37" fillId="17" borderId="52" xfId="0" applyFont="1" applyFill="1" applyBorder="1" applyAlignment="1">
      <alignment horizontal="left" vertical="center"/>
    </xf>
    <xf numFmtId="0" fontId="38" fillId="33" borderId="53" xfId="0" applyFont="1" applyFill="1" applyBorder="1" applyAlignment="1">
      <alignment horizontal="center" vertical="center"/>
    </xf>
    <xf numFmtId="0" fontId="37" fillId="17" borderId="54" xfId="0" applyFont="1" applyFill="1" applyBorder="1" applyAlignment="1">
      <alignment horizontal="left" vertical="center"/>
    </xf>
    <xf numFmtId="0" fontId="37" fillId="28" borderId="55" xfId="0" applyFont="1" applyFill="1" applyBorder="1" applyAlignment="1">
      <alignment horizontal="left" vertical="center"/>
    </xf>
    <xf numFmtId="0" fontId="37" fillId="17" borderId="55" xfId="0" applyFont="1" applyFill="1" applyBorder="1" applyAlignment="1">
      <alignment horizontal="left" vertical="center"/>
    </xf>
    <xf numFmtId="0" fontId="37" fillId="17" borderId="56" xfId="0" applyFont="1" applyFill="1" applyBorder="1" applyAlignment="1">
      <alignment horizontal="left" vertical="center"/>
    </xf>
    <xf numFmtId="0" fontId="36" fillId="0" borderId="57" xfId="0" applyFont="1" applyBorder="1" applyAlignment="1">
      <alignment horizontal="center" vertical="center" wrapText="1"/>
    </xf>
    <xf numFmtId="0" fontId="36" fillId="0" borderId="58" xfId="0" applyFont="1" applyBorder="1" applyAlignment="1">
      <alignment horizontal="center" vertical="center" wrapText="1"/>
    </xf>
    <xf numFmtId="0" fontId="36" fillId="0" borderId="59" xfId="0" applyFont="1" applyBorder="1" applyAlignment="1">
      <alignment horizontal="center" vertical="center" wrapText="1"/>
    </xf>
    <xf numFmtId="0" fontId="36" fillId="0" borderId="60" xfId="0" applyFont="1" applyBorder="1" applyAlignment="1">
      <alignment horizontal="center" vertical="center" wrapText="1"/>
    </xf>
    <xf numFmtId="0" fontId="36" fillId="0" borderId="61" xfId="0" applyFont="1" applyBorder="1" applyAlignment="1">
      <alignment horizontal="center" vertical="center" wrapText="1"/>
    </xf>
    <xf numFmtId="0" fontId="36" fillId="0" borderId="62" xfId="0" applyFont="1" applyBorder="1" applyAlignment="1">
      <alignment horizontal="center" vertical="center" wrapText="1"/>
    </xf>
    <xf numFmtId="0" fontId="35" fillId="0" borderId="63" xfId="0" applyFont="1" applyBorder="1" applyAlignment="1">
      <alignment vertical="center"/>
    </xf>
    <xf numFmtId="0" fontId="34" fillId="0" borderId="63" xfId="29" applyFont="1" applyBorder="1" applyAlignment="1" applyProtection="1">
      <alignment vertical="center"/>
      <protection/>
    </xf>
    <xf numFmtId="0" fontId="33" fillId="0" borderId="63" xfId="0" applyFont="1" applyBorder="1" applyAlignment="1">
      <alignment vertical="center"/>
    </xf>
    <xf numFmtId="0" fontId="32" fillId="0" borderId="0" xfId="0" applyFont="1" applyAlignment="1">
      <alignment vertical="center"/>
    </xf>
  </cellXfs>
  <cellStyles count="55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  <cellStyle name="货币[0]" xfId="20" builtinId="7"/>
    <cellStyle name="20% - 强调文字颜色 3" xfId="21" builtinId="38"/>
    <cellStyle name="输入" xfId="22" builtinId="20"/>
    <cellStyle name="货币" xfId="23" builtinId="4"/>
    <cellStyle name="千位分隔[0]" xfId="24" builtinId="6"/>
    <cellStyle name="40% - 强调文字颜色 3" xfId="25" builtinId="39"/>
    <cellStyle name="差" xfId="26" builtinId="27"/>
    <cellStyle name="千位分隔" xfId="27" builtinId="3"/>
    <cellStyle name="60% - 强调文字颜色 3" xfId="28" builtinId="40"/>
    <cellStyle name="超链接" xfId="29" builtinId="8"/>
    <cellStyle name="百分比" xfId="30" builtinId="5"/>
    <cellStyle name="已访问的超链接" xfId="31" builtinId="9"/>
    <cellStyle name="注释" xfId="32" builtinId="10"/>
    <cellStyle name="60% - 强调文字颜色 2" xfId="33" builtinId="36"/>
    <cellStyle name="标题 4" xfId="34" builtinId="19"/>
    <cellStyle name="警告文本" xfId="35" builtinId="11"/>
    <cellStyle name="标题" xfId="36" builtinId="15"/>
    <cellStyle name="解释性文本" xfId="37" builtinId="53"/>
    <cellStyle name="标题 1" xfId="38" builtinId="16"/>
    <cellStyle name="标题 2" xfId="39" builtinId="17"/>
    <cellStyle name="常规_8存货" xfId="40"/>
    <cellStyle name="60% - 强调文字颜色 1" xfId="41" builtinId="32"/>
    <cellStyle name="标题 3" xfId="42" builtinId="18"/>
    <cellStyle name="60% - 强调文字颜色 4" xfId="43" builtinId="44"/>
    <cellStyle name="输出" xfId="44" builtinId="21"/>
    <cellStyle name="计算" xfId="45" builtinId="22"/>
    <cellStyle name="检查单元格" xfId="46" builtinId="23"/>
    <cellStyle name="20% - 强调文字颜色 6" xfId="47" builtinId="50"/>
    <cellStyle name="强调文字颜色 2" xfId="48" builtinId="33"/>
    <cellStyle name="链接单元格" xfId="49" builtinId="24"/>
    <cellStyle name="汇总" xfId="50" builtinId="25"/>
    <cellStyle name="好" xfId="51" builtinId="26"/>
    <cellStyle name="适中" xfId="52" builtinId="28"/>
    <cellStyle name="20% - 强调文字颜色 5" xfId="53" builtinId="46"/>
    <cellStyle name="强调文字颜色 1" xfId="54" builtinId="29"/>
    <cellStyle name="20% - 强调文字颜色 1" xfId="55" builtinId="30"/>
    <cellStyle name="40% - 强调文字颜色 1" xfId="56" builtinId="31"/>
    <cellStyle name="20% - 强调文字颜色 2" xfId="57" builtinId="34"/>
    <cellStyle name="40% - 强调文字颜色 2" xfId="58" builtinId="35"/>
    <cellStyle name="强调文字颜色 3" xfId="59" builtinId="37"/>
    <cellStyle name="强调文字颜色 4" xfId="60" builtinId="41"/>
    <cellStyle name="20% - 强调文字颜色 4" xfId="61" builtinId="42"/>
    <cellStyle name="40% - 强调文字颜色 4" xfId="62" builtinId="43"/>
    <cellStyle name="强调文字颜色 5" xfId="63" builtinId="45"/>
    <cellStyle name="40% - 强调文字颜色 5" xfId="64" builtinId="47"/>
    <cellStyle name="60% - 强调文字颜色 5" xfId="65" builtinId="48"/>
    <cellStyle name="强调文字颜色 6" xfId="66" builtinId="49"/>
    <cellStyle name="40% - 强调文字颜色 6" xfId="67" builtinId="51"/>
    <cellStyle name="60% - 强调文字颜色 6" xfId="68" builtinId="52"/>
  </cellStyles>
  <dxfs count="3">
    <dxf>
      <font>
        <color rgb="FF9C0006"/>
      </font>
      <fill>
        <patternFill patternType="solid">
          <bgColor theme="8" tint="0.79998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0000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5" Type="http://schemas.openxmlformats.org/officeDocument/2006/relationships/worksheet" Target="worksheets/sheet3.xml" /><Relationship Id="rId7" Type="http://schemas.openxmlformats.org/officeDocument/2006/relationships/worksheet" Target="worksheets/sheet5.xml" /><Relationship Id="rId9" Type="http://schemas.openxmlformats.org/officeDocument/2006/relationships/worksheet" Target="worksheets/sheet7.xml" /><Relationship Id="rId2" Type="http://schemas.openxmlformats.org/officeDocument/2006/relationships/styles" Target="styles.xml" /><Relationship Id="rId14" Type="http://schemas.openxmlformats.org/officeDocument/2006/relationships/sharedStrings" Target="sharedStrings.xml" /><Relationship Id="rId15" Type="http://schemas.openxmlformats.org/officeDocument/2006/relationships/calcChain" Target="calcChain.xml" /><Relationship Id="rId10" Type="http://schemas.openxmlformats.org/officeDocument/2006/relationships/worksheet" Target="worksheets/sheet8.xml" /><Relationship Id="rId11" Type="http://schemas.openxmlformats.org/officeDocument/2006/relationships/worksheet" Target="worksheets/sheet9.xml" /><Relationship Id="rId12" Type="http://schemas.openxmlformats.org/officeDocument/2006/relationships/worksheet" Target="worksheets/sheet10.xml" /><Relationship Id="rId1" Type="http://schemas.openxmlformats.org/officeDocument/2006/relationships/theme" Target="theme/theme1.xml" /><Relationship Id="rId4" Type="http://schemas.openxmlformats.org/officeDocument/2006/relationships/worksheet" Target="worksheets/sheet2.xml" /><Relationship Id="rId6" Type="http://schemas.openxmlformats.org/officeDocument/2006/relationships/worksheet" Target="worksheets/sheet4.xml" /><Relationship Id="rId8" Type="http://schemas.openxmlformats.org/officeDocument/2006/relationships/worksheet" Target="worksheets/sheet6.xml" /><Relationship Id="rId13" Type="http://schemas.openxmlformats.org/officeDocument/2006/relationships/worksheet" Target="worksheets/sheet11.xml" /></Relationships>
</file>

<file path=xl/drawings/_rels/drawing1.xml.rels><?xml version="1.0" encoding="UTF-8" standalone="yes"?><Relationships xmlns="http://schemas.openxmlformats.org/package/2006/relationships"><Relationship Id="rId5" Type="http://schemas.openxmlformats.org/officeDocument/2006/relationships/hyperlink" Target="#&#22522;&#30784;&#20449;&#24687;!A1" /><Relationship Id="rId1" Type="http://schemas.openxmlformats.org/officeDocument/2006/relationships/hyperlink" Target="#&#39046;&#29992;&#35760;&#24405;!A1" /><Relationship Id="rId2" Type="http://schemas.openxmlformats.org/officeDocument/2006/relationships/hyperlink" Target="#&#24211;&#23384;&#34920;!A1" /><Relationship Id="rId8" Type="http://schemas.openxmlformats.org/officeDocument/2006/relationships/hyperlink" Target="#&#20837;&#24211;&#35760;&#24405;!A1" /><Relationship Id="rId4" Type="http://schemas.openxmlformats.org/officeDocument/2006/relationships/hyperlink" Target="#&#30424;&#28857;&#34920;!A1" /><Relationship Id="rId9" Type="http://schemas.openxmlformats.org/officeDocument/2006/relationships/hyperlink" Target="#&#20351;&#29992;&#35828;&#26126;!A1" /><Relationship Id="rId6" Type="http://schemas.openxmlformats.org/officeDocument/2006/relationships/hyperlink" Target="#&#37319;&#36141;&#30003;&#35831;!A1" /><Relationship Id="rId3" Type="http://schemas.openxmlformats.org/officeDocument/2006/relationships/hyperlink" Target="#&#36153;&#29992;&#20998;&#25674;!A1" /><Relationship Id="rId7" Type="http://schemas.openxmlformats.org/officeDocument/2006/relationships/hyperlink" Target="#&#37319;&#36141;&#36827;&#24230;!A1" /></Relationships>
</file>

<file path=xl/drawings/_rels/drawing2.xml.rels><?xml version="1.0" encoding="UTF-8" standalone="yes"?><Relationships xmlns="http://schemas.openxmlformats.org/package/2006/relationships"><Relationship Id="rId1" Type="http://schemas.openxmlformats.org/officeDocument/2006/relationships/hyperlink" Target="#&#39318;&#39029;!A1" /></Relationships>
</file>

<file path=xl/drawings/_rels/drawing3.xml.rels><?xml version="1.0" encoding="UTF-8" standalone="yes"?><Relationships xmlns="http://schemas.openxmlformats.org/package/2006/relationships"><Relationship Id="rId1" Type="http://schemas.openxmlformats.org/officeDocument/2006/relationships/hyperlink" Target="#&#39318;&#39029;!A1" /></Relationships>
</file>

<file path=xl/drawings/_rels/drawing4.xml.rels><?xml version="1.0" encoding="UTF-8" standalone="yes"?><Relationships xmlns="http://schemas.openxmlformats.org/package/2006/relationships"><Relationship Id="rId1" Type="http://schemas.openxmlformats.org/officeDocument/2006/relationships/hyperlink" Target="#&#39318;&#39029;!A1" /></Relationships>
</file>

<file path=xl/drawings/_rels/drawing5.xml.rels><?xml version="1.0" encoding="UTF-8" standalone="yes"?><Relationships xmlns="http://schemas.openxmlformats.org/package/2006/relationships"><Relationship Id="rId1" Type="http://schemas.openxmlformats.org/officeDocument/2006/relationships/hyperlink" Target="#&#39318;&#39029;!A1" /></Relationships>
</file>

<file path=xl/drawings/_rels/drawing6.xml.rels><?xml version="1.0" encoding="UTF-8" standalone="yes"?><Relationships xmlns="http://schemas.openxmlformats.org/package/2006/relationships"><Relationship Id="rId1" Type="http://schemas.openxmlformats.org/officeDocument/2006/relationships/hyperlink" Target="#&#39318;&#39029;!A1" /></Relationships>
</file>

<file path=xl/drawings/_rels/drawing7.xml.rels><?xml version="1.0" encoding="UTF-8" standalone="yes"?><Relationships xmlns="http://schemas.openxmlformats.org/package/2006/relationships"><Relationship Id="rId1" Type="http://schemas.openxmlformats.org/officeDocument/2006/relationships/hyperlink" Target="#&#39318;&#39029;!A1" /></Relationships>
</file>

<file path=xl/drawings/_rels/drawing8.xml.rels><?xml version="1.0" encoding="UTF-8" standalone="yes"?><Relationships xmlns="http://schemas.openxmlformats.org/package/2006/relationships"><Relationship Id="rId1" Type="http://schemas.openxmlformats.org/officeDocument/2006/relationships/hyperlink" Target="#&#39318;&#39029;!A1" /></Relationships>
</file>

<file path=xl/drawings/_rels/drawing9.xml.rels><?xml version="1.0" encoding="UTF-8" standalone="yes"?><Relationships xmlns="http://schemas.openxmlformats.org/package/2006/relationships"><Relationship Id="rId1" Type="http://schemas.openxmlformats.org/officeDocument/2006/relationships/hyperlink" Target="#&#39318;&#39029;!A1" /></Relationships>
</file>

<file path=xl/drawings/_rels/drawing10.xml.rels><?xml version="1.0" encoding="UTF-8" standalone="yes"?><Relationships xmlns="http://schemas.openxmlformats.org/package/2006/relationships"><Relationship Id="rId1" Type="http://schemas.openxmlformats.org/officeDocument/2006/relationships/hyperlink" Target="#&#39318;&#39029;!A1" 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0</xdr:col>
      <xdr:colOff>663277</xdr:colOff>
      <xdr:row>1</xdr:row>
      <xdr:rowOff>89647</xdr:rowOff>
    </xdr:from>
    <xdr:to>
      <xdr:col>12</xdr:col>
      <xdr:colOff>210858</xdr:colOff>
      <xdr:row>31</xdr:row>
      <xdr:rowOff>89647</xdr:rowOff>
    </xdr:to>
    <xdr:sp>
      <xdr:nvSpPr>
        <xdr:cNvPr id="16" name="矩形 15">
          <a:extLst>
            <a:ext uri="{FF2B5EF4-FFF2-40B4-BE49-F238E27FC236}">
              <a16:creationId xmlns:a16="http://schemas.microsoft.com/office/drawing/2014/main" id="{75418dcc-3384-4682-b4a7-04881855beda}"/>
            </a:ext>
          </a:extLst>
        </xdr:cNvPr>
        <xdr:cNvSpPr/>
      </xdr:nvSpPr>
      <xdr:spPr>
        <a:xfrm>
          <a:off x="121920" y="266700"/>
          <a:ext cx="9685020" cy="6141720"/>
        </a:xfrm>
        <a:prstGeom prst="rect"/>
        <a:solidFill>
          <a:schemeClr val="accent4">
            <a:lumMod val="75000"/>
          </a:schemeClr>
        </a:solidFill>
        <a:effectLst>
          <a:outerShdw blurRad="241300" dist="304800" dir="1860000" sx="97000" sy="97000" algn="tl" rotWithShape="0">
            <a:prstClr val="black">
              <a:alpha val="78000"/>
            </a:prstClr>
          </a:outerShdw>
        </a:effectLst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bg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altLang="en-US" lang="zh-CN">
            <a:latin typeface="微软雅黑" panose="020B0503020204020204" pitchFamily="34" charset="-122"/>
            <a:ea typeface="微软雅黑" panose="020B0503020204020204" pitchFamily="34" charset="-122"/>
          </a:endParaRPr>
        </a:p>
      </xdr:txBody>
    </xdr:sp>
    <xdr:clientData/>
  </xdr:twoCellAnchor>
  <xdr:twoCellAnchor>
    <xdr:from>
      <xdr:col>0</xdr:col>
      <xdr:colOff>672353</xdr:colOff>
      <xdr:row>1</xdr:row>
      <xdr:rowOff>89647</xdr:rowOff>
    </xdr:from>
    <xdr:to>
      <xdr:col>12</xdr:col>
      <xdr:colOff>190500</xdr:colOff>
      <xdr:row>8</xdr:row>
      <xdr:rowOff>33618</xdr:rowOff>
    </xdr:to>
    <xdr:sp>
      <xdr:nvSpPr>
        <xdr:cNvPr id="17" name="文本框 16">
          <a:extLst>
            <a:ext uri="{FF2B5EF4-FFF2-40B4-BE49-F238E27FC236}">
              <a16:creationId xmlns:a16="http://schemas.microsoft.com/office/drawing/2014/main" id="{99443e56-871d-4628-9511-3d3f0342fb50}"/>
            </a:ext>
          </a:extLst>
        </xdr:cNvPr>
        <xdr:cNvSpPr txBox="1"/>
      </xdr:nvSpPr>
      <xdr:spPr>
        <a:xfrm>
          <a:off x="121920" y="266700"/>
          <a:ext cx="9662160" cy="1432560"/>
        </a:xfrm>
        <a:prstGeom prst="corner">
          <a:avLst>
            <a:gd name="adj1" fmla="val 51176"/>
            <a:gd name="adj2" fmla="val 50000"/>
          </a:avLst>
        </a:prstGeom>
        <a:solidFill>
          <a:schemeClr val="accent4"/>
        </a:solidFill>
        <a:ln w="9525" cmpd="sng">
          <a:noFill/>
        </a:ln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tx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altLang="en-US" lang="zh-CN" sz="5800" b="1" spc="0">
            <a:ln w="22225">
              <a:noFill/>
              <a:prstDash val="solid"/>
            </a:ln>
            <a:solidFill>
              <a:schemeClr val="bg1"/>
            </a:solidFill>
            <a:effectLst/>
            <a:latin typeface="微软雅黑" panose="020B0503020204020204" pitchFamily="34" charset="-122"/>
            <a:ea typeface="微软雅黑" panose="020B0503020204020204" pitchFamily="34" charset="-122"/>
            <a:cs typeface="黑体" panose="02010609060101010101" charset="-122"/>
          </a:endParaRPr>
        </a:p>
      </xdr:txBody>
    </xdr:sp>
    <xdr:clientData/>
  </xdr:twoCellAnchor>
  <xdr:twoCellAnchor>
    <xdr:from>
      <xdr:col>5</xdr:col>
      <xdr:colOff>297611</xdr:colOff>
      <xdr:row>22</xdr:row>
      <xdr:rowOff>50213</xdr:rowOff>
    </xdr:from>
    <xdr:to>
      <xdr:col>7</xdr:col>
      <xdr:colOff>318711</xdr:colOff>
      <xdr:row>27</xdr:row>
      <xdr:rowOff>123264</xdr:rowOff>
    </xdr:to>
    <xdr:sp>
      <xdr:nvSpPr>
        <xdr:cNvPr id="18" name="矩形: 圆角 5">
          <a:hlinkClick r:id="rId1"/>
          <a:extLst>
            <a:ext uri="{FF2B5EF4-FFF2-40B4-BE49-F238E27FC236}">
              <a16:creationId xmlns:a16="http://schemas.microsoft.com/office/drawing/2014/main" id="{57fd8bfa-9217-4b6a-8b71-a0ab780fb2e1}"/>
            </a:ext>
          </a:extLst>
        </xdr:cNvPr>
        <xdr:cNvSpPr/>
      </xdr:nvSpPr>
      <xdr:spPr>
        <a:xfrm>
          <a:off x="3863340" y="4914900"/>
          <a:ext cx="1744980" cy="914400"/>
        </a:xfrm>
        <a:prstGeom prst="corner"/>
        <a:solidFill>
          <a:srgbClr val="00B050"/>
        </a:solidFill>
        <a:ln>
          <a:noFill/>
        </a:ln>
        <a:effectLst>
          <a:outerShdw blurRad="63500" sx="102000" sy="102000" algn="ctr" rotWithShape="0">
            <a:prstClr val="black">
              <a:alpha val="40000"/>
            </a:prstClr>
          </a:outerShdw>
        </a:effectLst>
      </xdr:spPr>
      <xdr:style>
        <a:lnRef idx="2">
          <a:schemeClr val="accent4">
            <a:shade val="50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bg1"/>
        </a:fontRef>
      </xdr:style>
      <xdr:txBody>
        <a:bodyPr vertOverflow="clip" horz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 indent="0" marL="0"/>
          <a:r>
            <a:rPr altLang="en-US" lang="zh-CN" sz="1400" b="1">
              <a:solidFill>
                <a:schemeClr val="bg1"/>
              </a:solidFill>
              <a:latin typeface="微软雅黑" panose="020B0503020204020204" pitchFamily="34" charset="-122"/>
              <a:ea typeface="微软雅黑" panose="020B0503020204020204" pitchFamily="34" charset="-122"/>
              <a:sym typeface="+mn-ea"/>
            </a:rPr>
            <a:t>领用记录</a:t>
          </a:r>
          <a:endParaRPr altLang="zh-CN" lang="en-US" sz="1400" b="1">
            <a:solidFill>
              <a:schemeClr val="bg1"/>
            </a:solidFill>
            <a:latin typeface="微软雅黑" panose="020B0503020204020204" pitchFamily="34" charset="-122"/>
            <a:ea typeface="微软雅黑" panose="020B0503020204020204" pitchFamily="34" charset="-122"/>
            <a:cs typeface="+mn-cs"/>
          </a:endParaRPr>
        </a:p>
      </xdr:txBody>
    </xdr:sp>
    <xdr:clientData/>
  </xdr:twoCellAnchor>
  <xdr:twoCellAnchor>
    <xdr:from>
      <xdr:col>7</xdr:col>
      <xdr:colOff>640048</xdr:colOff>
      <xdr:row>22</xdr:row>
      <xdr:rowOff>61419</xdr:rowOff>
    </xdr:from>
    <xdr:to>
      <xdr:col>10</xdr:col>
      <xdr:colOff>190500</xdr:colOff>
      <xdr:row>27</xdr:row>
      <xdr:rowOff>134470</xdr:rowOff>
    </xdr:to>
    <xdr:sp>
      <xdr:nvSpPr>
        <xdr:cNvPr id="19" name="矩形: 圆角 6">
          <a:hlinkClick r:id="rId2"/>
          <a:extLst>
            <a:ext uri="{FF2B5EF4-FFF2-40B4-BE49-F238E27FC236}">
              <a16:creationId xmlns:a16="http://schemas.microsoft.com/office/drawing/2014/main" id="{fee21dcc-c552-4a2c-b369-34ef762f51d2}"/>
            </a:ext>
          </a:extLst>
        </xdr:cNvPr>
        <xdr:cNvSpPr/>
      </xdr:nvSpPr>
      <xdr:spPr>
        <a:xfrm>
          <a:off x="5928360" y="4922520"/>
          <a:ext cx="2133600" cy="914400"/>
        </a:xfrm>
        <a:prstGeom prst="corner"/>
        <a:solidFill>
          <a:srgbClr val="00B050"/>
        </a:solidFill>
        <a:ln>
          <a:noFill/>
        </a:ln>
        <a:effectLst>
          <a:outerShdw blurRad="63500" sx="102000" sy="102000" algn="ctr" rotWithShape="0">
            <a:prstClr val="black">
              <a:alpha val="40000"/>
            </a:prstClr>
          </a:outerShdw>
        </a:effectLst>
      </xdr:spPr>
      <xdr:style>
        <a:lnRef idx="2">
          <a:schemeClr val="accent4">
            <a:shade val="50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bg1"/>
        </a:fontRef>
      </xdr:style>
      <xdr:txBody>
        <a:bodyPr vertOverflow="clip" horz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 indent="0" marL="0"/>
          <a:r>
            <a:rPr altLang="en-US" lang="zh-CN" sz="1400" b="1">
              <a:solidFill>
                <a:schemeClr val="bg1"/>
              </a:solidFill>
              <a:latin typeface="微软雅黑" panose="020B0503020204020204" pitchFamily="34" charset="-122"/>
              <a:ea typeface="微软雅黑" panose="020B0503020204020204" pitchFamily="34" charset="-122"/>
              <a:sym typeface="+mn-ea"/>
            </a:rPr>
            <a:t>库存表</a:t>
          </a:r>
          <a:endParaRPr altLang="en-US" lang="zh-CN" sz="1400" b="1">
            <a:solidFill>
              <a:schemeClr val="bg1"/>
            </a:solidFill>
            <a:latin typeface="微软雅黑" panose="020B0503020204020204" pitchFamily="34" charset="-122"/>
            <a:ea typeface="微软雅黑" panose="020B0503020204020204" pitchFamily="34" charset="-122"/>
            <a:cs typeface="+mn-cs"/>
          </a:endParaRPr>
        </a:p>
      </xdr:txBody>
    </xdr:sp>
    <xdr:clientData/>
  </xdr:twoCellAnchor>
  <xdr:twoCellAnchor>
    <xdr:from>
      <xdr:col>10</xdr:col>
      <xdr:colOff>67235</xdr:colOff>
      <xdr:row>18</xdr:row>
      <xdr:rowOff>7281</xdr:rowOff>
    </xdr:from>
    <xdr:to>
      <xdr:col>11</xdr:col>
      <xdr:colOff>661148</xdr:colOff>
      <xdr:row>21</xdr:row>
      <xdr:rowOff>33616</xdr:rowOff>
    </xdr:to>
    <xdr:sp>
      <xdr:nvSpPr>
        <xdr:cNvPr id="20" name="矩形: 圆角 7">
          <a:hlinkClick r:id="rId3"/>
          <a:extLst>
            <a:ext uri="{FF2B5EF4-FFF2-40B4-BE49-F238E27FC236}">
              <a16:creationId xmlns:a16="http://schemas.microsoft.com/office/drawing/2014/main" id="{dbe93975-4bc2-4712-b34d-cb714b07862d}"/>
            </a:ext>
          </a:extLst>
        </xdr:cNvPr>
        <xdr:cNvSpPr/>
      </xdr:nvSpPr>
      <xdr:spPr>
        <a:xfrm>
          <a:off x="7940040" y="3954780"/>
          <a:ext cx="1455420" cy="708660"/>
        </a:xfrm>
        <a:prstGeom prst="corner"/>
        <a:solidFill>
          <a:srgbClr val="00B050"/>
        </a:solidFill>
        <a:ln>
          <a:noFill/>
        </a:ln>
        <a:effectLst>
          <a:outerShdw blurRad="63500" sx="102000" sy="102000" algn="ctr" rotWithShape="0">
            <a:prstClr val="black">
              <a:alpha val="40000"/>
            </a:prstClr>
          </a:outerShdw>
        </a:effectLst>
      </xdr:spPr>
      <xdr:style>
        <a:lnRef idx="2">
          <a:schemeClr val="accent4">
            <a:shade val="50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bg1"/>
        </a:fontRef>
      </xdr:style>
      <xdr:txBody>
        <a:bodyPr vertOverflow="clip" horz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 indent="0" marL="0"/>
          <a:r>
            <a:rPr altLang="en-US" lang="zh-CN" sz="1400" b="1">
              <a:solidFill>
                <a:schemeClr val="bg1"/>
              </a:solidFill>
              <a:latin typeface="微软雅黑" panose="020B0503020204020204" pitchFamily="34" charset="-122"/>
              <a:ea typeface="微软雅黑" panose="020B0503020204020204" pitchFamily="34" charset="-122"/>
              <a:sym typeface="+mn-ea"/>
            </a:rPr>
            <a:t>费用分摊</a:t>
          </a:r>
          <a:endParaRPr altLang="en-US" lang="zh-CN" sz="1400" b="1">
            <a:solidFill>
              <a:schemeClr val="bg1"/>
            </a:solidFill>
            <a:latin typeface="微软雅黑" panose="020B0503020204020204" pitchFamily="34" charset="-122"/>
            <a:ea typeface="微软雅黑" panose="020B0503020204020204" pitchFamily="34" charset="-122"/>
            <a:cs typeface="+mn-cs"/>
          </a:endParaRPr>
        </a:p>
      </xdr:txBody>
    </xdr:sp>
    <xdr:clientData/>
  </xdr:twoCellAnchor>
  <xdr:twoCellAnchor>
    <xdr:from>
      <xdr:col>7</xdr:col>
      <xdr:colOff>640048</xdr:colOff>
      <xdr:row>11</xdr:row>
      <xdr:rowOff>218649</xdr:rowOff>
    </xdr:from>
    <xdr:to>
      <xdr:col>10</xdr:col>
      <xdr:colOff>190500</xdr:colOff>
      <xdr:row>16</xdr:row>
      <xdr:rowOff>11552</xdr:rowOff>
    </xdr:to>
    <xdr:sp>
      <xdr:nvSpPr>
        <xdr:cNvPr id="25" name="矩形: 圆角 7">
          <a:hlinkClick r:id="rId4"/>
          <a:extLst>
            <a:ext uri="{FF2B5EF4-FFF2-40B4-BE49-F238E27FC236}">
              <a16:creationId xmlns:a16="http://schemas.microsoft.com/office/drawing/2014/main" id="{a26db7f5-e2ba-417f-a1ca-99b0c415196e}"/>
            </a:ext>
          </a:extLst>
        </xdr:cNvPr>
        <xdr:cNvSpPr/>
      </xdr:nvSpPr>
      <xdr:spPr>
        <a:xfrm>
          <a:off x="5928360" y="2567940"/>
          <a:ext cx="2133600" cy="937260"/>
        </a:xfrm>
        <a:prstGeom prst="corner"/>
        <a:solidFill>
          <a:srgbClr val="00B050"/>
        </a:solidFill>
        <a:ln>
          <a:noFill/>
        </a:ln>
        <a:effectLst>
          <a:outerShdw blurRad="63500" sx="102000" sy="102000" algn="ctr" rotWithShape="0">
            <a:prstClr val="black">
              <a:alpha val="40000"/>
            </a:prstClr>
          </a:outerShdw>
        </a:effectLst>
      </xdr:spPr>
      <xdr:style>
        <a:lnRef idx="2">
          <a:schemeClr val="accent4">
            <a:shade val="50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bg1"/>
        </a:fontRef>
      </xdr:style>
      <xdr:txBody>
        <a:bodyPr vertOverflow="clip" horz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 indent="0" marL="0"/>
          <a:r>
            <a:rPr altLang="en-US" lang="zh-CN" sz="1400" b="1">
              <a:solidFill>
                <a:schemeClr val="bg1"/>
              </a:solidFill>
              <a:latin typeface="微软雅黑" panose="020B0503020204020204" pitchFamily="34" charset="-122"/>
              <a:ea typeface="微软雅黑" panose="020B0503020204020204" pitchFamily="34" charset="-122"/>
              <a:cs typeface="+mn-cs"/>
            </a:rPr>
            <a:t>盘点表</a:t>
          </a:r>
          <a:endParaRPr altLang="en-US" lang="zh-CN" sz="1400" b="1">
            <a:solidFill>
              <a:schemeClr val="bg1"/>
            </a:solidFill>
            <a:latin typeface="微软雅黑" panose="020B0503020204020204" pitchFamily="34" charset="-122"/>
            <a:ea typeface="微软雅黑" panose="020B0503020204020204" pitchFamily="34" charset="-122"/>
            <a:cs typeface="+mn-cs"/>
          </a:endParaRPr>
        </a:p>
      </xdr:txBody>
    </xdr:sp>
    <xdr:clientData/>
  </xdr:twoCellAnchor>
  <xdr:twoCellAnchor>
    <xdr:from>
      <xdr:col>1</xdr:col>
      <xdr:colOff>148704</xdr:colOff>
      <xdr:row>17</xdr:row>
      <xdr:rowOff>134470</xdr:rowOff>
    </xdr:from>
    <xdr:to>
      <xdr:col>2</xdr:col>
      <xdr:colOff>750794</xdr:colOff>
      <xdr:row>21</xdr:row>
      <xdr:rowOff>33616</xdr:rowOff>
    </xdr:to>
    <xdr:sp>
      <xdr:nvSpPr>
        <xdr:cNvPr id="2" name="矩形: 圆角 5">
          <a:hlinkClick r:id="rId5"/>
          <a:extLst>
            <a:ext uri="{FF2B5EF4-FFF2-40B4-BE49-F238E27FC236}">
              <a16:creationId xmlns:a16="http://schemas.microsoft.com/office/drawing/2014/main" id="{3c7a44a1-e018-43cd-b094-2b5b7aefca20}"/>
            </a:ext>
          </a:extLst>
        </xdr:cNvPr>
        <xdr:cNvSpPr/>
      </xdr:nvSpPr>
      <xdr:spPr>
        <a:xfrm>
          <a:off x="274320" y="3855720"/>
          <a:ext cx="1463040" cy="815340"/>
        </a:xfrm>
        <a:prstGeom prst="corner"/>
        <a:solidFill>
          <a:srgbClr val="00B050"/>
        </a:solidFill>
        <a:ln>
          <a:noFill/>
        </a:ln>
        <a:effectLst>
          <a:outerShdw blurRad="63500" sx="102000" sy="102000" algn="ctr" rotWithShape="0">
            <a:prstClr val="black">
              <a:alpha val="40000"/>
            </a:prstClr>
          </a:outerShdw>
        </a:effectLst>
      </xdr:spPr>
      <xdr:style>
        <a:lnRef idx="2">
          <a:schemeClr val="accent4">
            <a:shade val="50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bg1"/>
        </a:fontRef>
      </xdr:style>
      <xdr:txBody>
        <a:bodyPr vertOverflow="clip" horz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 indent="0" marL="0"/>
          <a:r>
            <a:rPr altLang="en-US" lang="zh-CN" sz="1400" b="1">
              <a:solidFill>
                <a:schemeClr val="bg1"/>
              </a:solidFill>
              <a:latin typeface="微软雅黑" panose="020B0503020204020204" pitchFamily="34" charset="-122"/>
              <a:ea typeface="微软雅黑" panose="020B0503020204020204" pitchFamily="34" charset="-122"/>
              <a:cs typeface="+mn-cs"/>
            </a:rPr>
            <a:t>基础信息</a:t>
          </a:r>
          <a:endParaRPr altLang="zh-CN" lang="en-US" sz="1400" b="1">
            <a:solidFill>
              <a:schemeClr val="bg1"/>
            </a:solidFill>
            <a:latin typeface="微软雅黑" panose="020B0503020204020204" pitchFamily="34" charset="-122"/>
            <a:ea typeface="微软雅黑" panose="020B0503020204020204" pitchFamily="34" charset="-122"/>
            <a:cs typeface="+mn-cs"/>
          </a:endParaRPr>
        </a:p>
      </xdr:txBody>
    </xdr:sp>
    <xdr:clientData/>
  </xdr:twoCellAnchor>
  <xdr:twoCellAnchor>
    <xdr:from>
      <xdr:col>2</xdr:col>
      <xdr:colOff>889752</xdr:colOff>
      <xdr:row>11</xdr:row>
      <xdr:rowOff>218648</xdr:rowOff>
    </xdr:from>
    <xdr:to>
      <xdr:col>4</xdr:col>
      <xdr:colOff>697940</xdr:colOff>
      <xdr:row>16</xdr:row>
      <xdr:rowOff>11550</xdr:rowOff>
    </xdr:to>
    <xdr:sp>
      <xdr:nvSpPr>
        <xdr:cNvPr id="4" name="矩形: 圆角 6">
          <a:hlinkClick r:id="rId6"/>
          <a:extLst>
            <a:ext uri="{FF2B5EF4-FFF2-40B4-BE49-F238E27FC236}">
              <a16:creationId xmlns:a16="http://schemas.microsoft.com/office/drawing/2014/main" id="{4e9f9b26-f13d-43df-80de-b50b3a4271a1}"/>
            </a:ext>
          </a:extLst>
        </xdr:cNvPr>
        <xdr:cNvSpPr/>
      </xdr:nvSpPr>
      <xdr:spPr>
        <a:xfrm>
          <a:off x="1844040" y="2567940"/>
          <a:ext cx="1562100" cy="937260"/>
        </a:xfrm>
        <a:prstGeom prst="corner"/>
        <a:solidFill>
          <a:srgbClr val="00B050"/>
        </a:solidFill>
        <a:ln>
          <a:noFill/>
        </a:ln>
        <a:effectLst>
          <a:outerShdw blurRad="63500" sx="102000" sy="102000" algn="ctr" rotWithShape="0">
            <a:prstClr val="black">
              <a:alpha val="40000"/>
            </a:prstClr>
          </a:outerShdw>
        </a:effectLst>
      </xdr:spPr>
      <xdr:style>
        <a:lnRef idx="2">
          <a:schemeClr val="accent4">
            <a:shade val="50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bg1"/>
        </a:fontRef>
      </xdr:style>
      <xdr:txBody>
        <a:bodyPr vertOverflow="clip" horz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 indent="0" marL="0"/>
          <a:r>
            <a:rPr altLang="en-US" lang="zh-CN" sz="1400" b="1">
              <a:solidFill>
                <a:schemeClr val="bg1"/>
              </a:solidFill>
              <a:latin typeface="微软雅黑" panose="020B0503020204020204" pitchFamily="34" charset="-122"/>
              <a:ea typeface="微软雅黑" panose="020B0503020204020204" pitchFamily="34" charset="-122"/>
              <a:cs typeface="+mn-cs"/>
            </a:rPr>
            <a:t>采购申请</a:t>
          </a:r>
          <a:endParaRPr altLang="zh-CN" lang="en-US" sz="1400" b="1">
            <a:solidFill>
              <a:schemeClr val="bg1"/>
            </a:solidFill>
            <a:latin typeface="微软雅黑" panose="020B0503020204020204" pitchFamily="34" charset="-122"/>
            <a:ea typeface="微软雅黑" panose="020B0503020204020204" pitchFamily="34" charset="-122"/>
            <a:cs typeface="+mn-cs"/>
          </a:endParaRPr>
        </a:p>
      </xdr:txBody>
    </xdr:sp>
    <xdr:clientData/>
  </xdr:twoCellAnchor>
  <xdr:twoCellAnchor>
    <xdr:from>
      <xdr:col>3</xdr:col>
      <xdr:colOff>89647</xdr:colOff>
      <xdr:row>22</xdr:row>
      <xdr:rowOff>72624</xdr:rowOff>
    </xdr:from>
    <xdr:to>
      <xdr:col>4</xdr:col>
      <xdr:colOff>794306</xdr:colOff>
      <xdr:row>27</xdr:row>
      <xdr:rowOff>145674</xdr:rowOff>
    </xdr:to>
    <xdr:sp>
      <xdr:nvSpPr>
        <xdr:cNvPr id="5" name="矩形: 圆角 7">
          <a:hlinkClick r:id="rId7"/>
          <a:extLst>
            <a:ext uri="{FF2B5EF4-FFF2-40B4-BE49-F238E27FC236}">
              <a16:creationId xmlns:a16="http://schemas.microsoft.com/office/drawing/2014/main" id="{4b0a6139-fb6d-4448-9a07-0c36d96eeb7c}"/>
            </a:ext>
          </a:extLst>
        </xdr:cNvPr>
        <xdr:cNvSpPr/>
      </xdr:nvSpPr>
      <xdr:spPr>
        <a:xfrm>
          <a:off x="1935480" y="4937760"/>
          <a:ext cx="1562100" cy="914400"/>
        </a:xfrm>
        <a:prstGeom prst="corner"/>
        <a:solidFill>
          <a:srgbClr val="00B050"/>
        </a:solidFill>
        <a:ln>
          <a:noFill/>
        </a:ln>
        <a:effectLst>
          <a:outerShdw blurRad="63500" sx="102000" sy="102000" algn="ctr" rotWithShape="0">
            <a:prstClr val="black">
              <a:alpha val="40000"/>
            </a:prstClr>
          </a:outerShdw>
        </a:effectLst>
      </xdr:spPr>
      <xdr:style>
        <a:lnRef idx="2">
          <a:schemeClr val="accent4">
            <a:shade val="50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bg1"/>
        </a:fontRef>
      </xdr:style>
      <xdr:txBody>
        <a:bodyPr vertOverflow="clip" horz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 indent="0" marL="0"/>
          <a:r>
            <a:rPr altLang="en-US" lang="zh-CN" sz="1400" b="1">
              <a:solidFill>
                <a:schemeClr val="bg1"/>
              </a:solidFill>
              <a:latin typeface="微软雅黑" panose="020B0503020204020204" pitchFamily="34" charset="-122"/>
              <a:ea typeface="微软雅黑" panose="020B0503020204020204" pitchFamily="34" charset="-122"/>
              <a:cs typeface="+mn-cs"/>
            </a:rPr>
            <a:t>采购进度</a:t>
          </a:r>
          <a:endParaRPr altLang="en-US" lang="zh-CN" sz="1400" b="1">
            <a:solidFill>
              <a:schemeClr val="bg1"/>
            </a:solidFill>
            <a:latin typeface="微软雅黑" panose="020B0503020204020204" pitchFamily="34" charset="-122"/>
            <a:ea typeface="微软雅黑" panose="020B0503020204020204" pitchFamily="34" charset="-122"/>
            <a:cs typeface="+mn-cs"/>
          </a:endParaRPr>
        </a:p>
      </xdr:txBody>
    </xdr:sp>
    <xdr:clientData/>
  </xdr:twoCellAnchor>
  <xdr:twoCellAnchor>
    <xdr:from>
      <xdr:col>5</xdr:col>
      <xdr:colOff>220012</xdr:colOff>
      <xdr:row>11</xdr:row>
      <xdr:rowOff>218648</xdr:rowOff>
    </xdr:from>
    <xdr:to>
      <xdr:col>7</xdr:col>
      <xdr:colOff>241112</xdr:colOff>
      <xdr:row>16</xdr:row>
      <xdr:rowOff>11550</xdr:rowOff>
    </xdr:to>
    <xdr:sp>
      <xdr:nvSpPr>
        <xdr:cNvPr id="9" name="矩形: 圆角 7">
          <a:hlinkClick r:id="rId8"/>
          <a:extLst>
            <a:ext uri="{FF2B5EF4-FFF2-40B4-BE49-F238E27FC236}">
              <a16:creationId xmlns:a16="http://schemas.microsoft.com/office/drawing/2014/main" id="{b33e9335-4bd3-4b6f-b66f-a93f52ce6f58}"/>
            </a:ext>
          </a:extLst>
        </xdr:cNvPr>
        <xdr:cNvSpPr/>
      </xdr:nvSpPr>
      <xdr:spPr>
        <a:xfrm>
          <a:off x="3787140" y="2567940"/>
          <a:ext cx="1744980" cy="937260"/>
        </a:xfrm>
        <a:prstGeom prst="corner"/>
        <a:solidFill>
          <a:srgbClr val="00B050"/>
        </a:solidFill>
        <a:ln>
          <a:noFill/>
        </a:ln>
        <a:effectLst>
          <a:outerShdw blurRad="63500" sx="102000" sy="102000" algn="ctr" rotWithShape="0">
            <a:prstClr val="black">
              <a:alpha val="40000"/>
            </a:prstClr>
          </a:outerShdw>
        </a:effectLst>
      </xdr:spPr>
      <xdr:style>
        <a:lnRef idx="2">
          <a:schemeClr val="accent4">
            <a:shade val="50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bg1"/>
        </a:fontRef>
      </xdr:style>
      <xdr:txBody>
        <a:bodyPr vertOverflow="clip" horz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 indent="0" marL="0"/>
          <a:r>
            <a:rPr altLang="en-US" lang="zh-CN" sz="1400" b="1">
              <a:solidFill>
                <a:schemeClr val="bg1"/>
              </a:solidFill>
              <a:latin typeface="微软雅黑" panose="020B0503020204020204" pitchFamily="34" charset="-122"/>
              <a:ea typeface="微软雅黑" panose="020B0503020204020204" pitchFamily="34" charset="-122"/>
              <a:sym typeface="+mn-ea"/>
            </a:rPr>
            <a:t>入库记录</a:t>
          </a:r>
          <a:endParaRPr altLang="en-US" lang="zh-CN" sz="1400" b="1">
            <a:solidFill>
              <a:schemeClr val="bg1"/>
            </a:solidFill>
            <a:latin typeface="微软雅黑" panose="020B0503020204020204" pitchFamily="34" charset="-122"/>
            <a:ea typeface="微软雅黑" panose="020B0503020204020204" pitchFamily="34" charset="-122"/>
            <a:cs typeface="+mn-cs"/>
          </a:endParaRPr>
        </a:p>
      </xdr:txBody>
    </xdr:sp>
    <xdr:clientData/>
  </xdr:twoCellAnchor>
  <xdr:twoCellAnchor>
    <xdr:from>
      <xdr:col>7</xdr:col>
      <xdr:colOff>126636</xdr:colOff>
      <xdr:row>19</xdr:row>
      <xdr:rowOff>154197</xdr:rowOff>
    </xdr:from>
    <xdr:to>
      <xdr:col>7</xdr:col>
      <xdr:colOff>165091</xdr:colOff>
      <xdr:row>19</xdr:row>
      <xdr:rowOff>167937</xdr:rowOff>
    </xdr:to>
    <xdr:sp>
      <xdr:nvSpPr>
        <xdr:cNvPr id="32" name="Freeform 152">
          <a:extLst>
            <a:ext uri="{FF2B5EF4-FFF2-40B4-BE49-F238E27FC236}">
              <a16:creationId xmlns:a16="http://schemas.microsoft.com/office/drawing/2014/main" id="{c1a3bf5b-2bac-4e3d-ae2c-34dfea813086}"/>
            </a:ext>
          </a:extLst>
        </xdr:cNvPr>
        <xdr:cNvSpPr/>
      </xdr:nvSpPr>
      <xdr:spPr>
        <a:xfrm>
          <a:off x="5417820" y="4328160"/>
          <a:ext cx="38100" cy="15240"/>
        </a:xfrm>
        <a:custGeom>
          <a:gdLst>
            <a:gd name="T0" fmla="*/ 13 w 13"/>
            <a:gd name="T1" fmla="*/ 4 h 5"/>
            <a:gd name="T2" fmla="*/ 4 w 13"/>
            <a:gd name="T3" fmla="*/ 0 h 5"/>
            <a:gd name="T4" fmla="*/ 4 w 13"/>
            <a:gd name="T5" fmla="*/ 0 h 5"/>
            <a:gd name="T6" fmla="*/ 3 w 13"/>
            <a:gd name="T7" fmla="*/ 0 h 5"/>
            <a:gd name="T8" fmla="*/ 0 w 13"/>
            <a:gd name="T9" fmla="*/ 5 h 5"/>
            <a:gd name="T10" fmla="*/ 10 w 13"/>
            <a:gd name="T11" fmla="*/ 4 h 5"/>
            <a:gd name="T12" fmla="*/ 13 w 13"/>
            <a:gd name="T13" fmla="*/ 4 h 5"/>
          </a:gdLst>
          <a:rect l="0" t="0" r="r" b="b"/>
          <a:pathLst>
            <a:path h="5" w="13">
              <a:moveTo>
                <a:pt x="13" y="4"/>
              </a:moveTo>
              <a:cubicBezTo>
                <a:pt x="10" y="3"/>
                <a:pt x="7" y="2"/>
                <a:pt x="4" y="0"/>
              </a:cubicBezTo>
              <a:cubicBezTo>
                <a:pt x="4" y="0"/>
                <a:pt x="4" y="0"/>
                <a:pt x="4" y="0"/>
              </a:cubicBezTo>
              <a:cubicBezTo>
                <a:pt x="3" y="0"/>
                <a:pt x="3" y="0"/>
                <a:pt x="3" y="0"/>
              </a:cubicBezTo>
              <a:cubicBezTo>
                <a:pt x="2" y="2"/>
                <a:pt x="1" y="3"/>
                <a:pt x="0" y="5"/>
              </a:cubicBezTo>
              <a:cubicBezTo>
                <a:pt x="4" y="4"/>
                <a:pt x="7" y="4"/>
                <a:pt x="10" y="4"/>
              </a:cubicBezTo>
              <a:cubicBezTo>
                <a:pt x="11" y="4"/>
                <a:pt x="12" y="4"/>
                <a:pt x="13" y="4"/>
              </a:cubicBezTo>
              <a:close/>
            </a:path>
          </a:pathLst>
        </a:custGeom>
        <a:solidFill>
          <a:schemeClr val="accent5">
            <a:lumMod val="60000"/>
            <a:lumOff val="40000"/>
          </a:scheme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</a14:hiddenLine>
          </a:ext>
        </a:extLst>
      </xdr:spPr>
      <xdr:txBody>
        <a:bodyPr lIns="91440" tIns="45720" rIns="91440" bIns="45720" vert="horz" wrap="square" numCol="1" anchor="t" anchorCtr="0"/>
        <a:lstStyle>
          <a:defPPr>
            <a:defRPr lang="zh-CN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altLang="en-US" lang="zh-CN"/>
        </a:p>
      </xdr:txBody>
    </xdr:sp>
    <xdr:clientData/>
  </xdr:twoCellAnchor>
  <xdr:oneCellAnchor>
    <xdr:from>
      <xdr:col>2</xdr:col>
      <xdr:colOff>53340</xdr:colOff>
      <xdr:row>2</xdr:row>
      <xdr:rowOff>45720</xdr:rowOff>
    </xdr:from>
    <xdr:ext cx="7231380" cy="1531620"/>
    <xdr:sp>
      <xdr:nvSpPr>
        <xdr:cNvPr id="6" name="文本框 5">
          <a:extLst>
            <a:ext uri="{FF2B5EF4-FFF2-40B4-BE49-F238E27FC236}">
              <a16:creationId xmlns:a16="http://schemas.microsoft.com/office/drawing/2014/main" id="{351fa98e-2755-4c59-815f-c0eb7527c18f}"/>
            </a:ext>
          </a:extLst>
        </xdr:cNvPr>
        <xdr:cNvSpPr txBox="1"/>
      </xdr:nvSpPr>
      <xdr:spPr>
        <a:xfrm>
          <a:off x="1036320" y="411480"/>
          <a:ext cx="7231380" cy="1531620"/>
        </a:xfrm>
        <a:prstGeom prst="rect"/>
        <a:noFill/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/>
          <a:r>
            <a:rPr altLang="en-US" lang="zh-CN" sz="6800" b="1">
              <a:solidFill>
                <a:schemeClr val="bg1"/>
              </a:solidFill>
              <a:latin typeface="微软雅黑" panose="020B0503020204020204" pitchFamily="34" charset="-122"/>
              <a:ea typeface="微软雅黑" panose="020B0503020204020204" pitchFamily="34" charset="-122"/>
            </a:rPr>
            <a:t>行政物品管理系统</a:t>
          </a:r>
          <a:endParaRPr altLang="en-US" lang="zh-CN" sz="6800" b="1">
            <a:solidFill>
              <a:schemeClr val="bg1"/>
            </a:solidFill>
            <a:latin typeface="微软雅黑" panose="020B0503020204020204" pitchFamily="34" charset="-122"/>
            <a:ea typeface="微软雅黑" panose="020B0503020204020204" pitchFamily="34" charset="-122"/>
          </a:endParaRPr>
        </a:p>
      </xdr:txBody>
    </xdr:sp>
    <xdr:clientData/>
  </xdr:oneCellAnchor>
  <xdr:twoCellAnchor>
    <xdr:from>
      <xdr:col>3</xdr:col>
      <xdr:colOff>696894</xdr:colOff>
      <xdr:row>11</xdr:row>
      <xdr:rowOff>1</xdr:rowOff>
    </xdr:from>
    <xdr:to>
      <xdr:col>4</xdr:col>
      <xdr:colOff>256037</xdr:colOff>
      <xdr:row>13</xdr:row>
      <xdr:rowOff>156603</xdr:rowOff>
    </xdr:to>
    <xdr:grpSp>
      <xdr:nvGrpSpPr>
        <xdr:cNvPr id="64" name="Group 77">
          <a:extLst>
            <a:ext uri="{FF2B5EF4-FFF2-40B4-BE49-F238E27FC236}">
              <a16:creationId xmlns:a16="http://schemas.microsoft.com/office/drawing/2014/main" id="{7d0b2a81-a662-4886-b2ed-63ccb95b0472}"/>
            </a:ext>
          </a:extLst>
        </xdr:cNvPr>
        <xdr:cNvGrpSpPr>
          <a:grpSpLocks/>
        </xdr:cNvGrpSpPr>
      </xdr:nvGrpSpPr>
      <xdr:grpSpPr>
        <a:xfrm>
          <a:off x="2537460" y="2346960"/>
          <a:ext cx="419100" cy="617220"/>
          <a:chOff x="11712585" y="2944817"/>
          <a:chExt cx="455613" cy="604838"/>
        </a:xfrm>
      </xdr:grpSpPr>
      <xdr:sp>
        <xdr:nvSpPr>
          <xdr:cNvPr id="65" name="Freeform 80">
            <a:extLst>
              <a:ext uri="{FF2B5EF4-FFF2-40B4-BE49-F238E27FC236}">
                <a16:creationId xmlns:a16="http://schemas.microsoft.com/office/drawing/2014/main" id="{d3cb6b64-fcc3-4402-9f08-ae98f5650c31}"/>
              </a:ext>
            </a:extLst>
          </xdr:cNvPr>
          <xdr:cNvSpPr/>
        </xdr:nvSpPr>
        <xdr:spPr>
          <a:xfrm>
            <a:off x="11712585" y="2944817"/>
            <a:ext cx="455613" cy="604838"/>
          </a:xfrm>
          <a:custGeom>
            <a:gdLst>
              <a:gd name="T0" fmla="*/ 287 w 287"/>
              <a:gd name="T1" fmla="*/ 381 h 381"/>
              <a:gd name="T2" fmla="*/ 0 w 287"/>
              <a:gd name="T3" fmla="*/ 381 h 381"/>
              <a:gd name="T4" fmla="*/ 0 w 287"/>
              <a:gd name="T5" fmla="*/ 86 h 381"/>
              <a:gd name="T6" fmla="*/ 91 w 287"/>
              <a:gd name="T7" fmla="*/ 0 h 381"/>
              <a:gd name="T8" fmla="*/ 287 w 287"/>
              <a:gd name="T9" fmla="*/ 0 h 381"/>
              <a:gd name="T10" fmla="*/ 287 w 287"/>
              <a:gd name="T11" fmla="*/ 381 h 381"/>
            </a:gdLst>
            <a:rect l="0" t="0" r="r" b="b"/>
            <a:pathLst>
              <a:path h="381" w="287">
                <a:moveTo>
                  <a:pt x="287" y="381"/>
                </a:moveTo>
                <a:lnTo>
                  <a:pt x="0" y="381"/>
                </a:lnTo>
                <a:lnTo>
                  <a:pt x="0" y="86"/>
                </a:lnTo>
                <a:lnTo>
                  <a:pt x="91" y="0"/>
                </a:lnTo>
                <a:lnTo>
                  <a:pt x="287" y="0"/>
                </a:lnTo>
                <a:lnTo>
                  <a:pt x="287" y="381"/>
                </a:lnTo>
                <a:close/>
              </a:path>
            </a:pathLst>
          </a:custGeom>
          <a:solidFill>
            <a:srgbClr val="FFFFFF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>
        <xdr:nvSpPr>
          <xdr:cNvPr id="66" name="Freeform 81">
            <a:extLst>
              <a:ext uri="{FF2B5EF4-FFF2-40B4-BE49-F238E27FC236}">
                <a16:creationId xmlns:a16="http://schemas.microsoft.com/office/drawing/2014/main" id="{8f3f42d4-094a-49f6-aa32-f768eb493b37}"/>
              </a:ext>
            </a:extLst>
          </xdr:cNvPr>
          <xdr:cNvSpPr/>
        </xdr:nvSpPr>
        <xdr:spPr>
          <a:xfrm>
            <a:off x="11712585" y="2944817"/>
            <a:ext cx="144463" cy="136525"/>
          </a:xfrm>
          <a:custGeom>
            <a:gdLst>
              <a:gd name="T0" fmla="*/ 91 w 91"/>
              <a:gd name="T1" fmla="*/ 86 h 86"/>
              <a:gd name="T2" fmla="*/ 0 w 91"/>
              <a:gd name="T3" fmla="*/ 86 h 86"/>
              <a:gd name="T4" fmla="*/ 91 w 91"/>
              <a:gd name="T5" fmla="*/ 0 h 86"/>
              <a:gd name="T6" fmla="*/ 91 w 91"/>
              <a:gd name="T7" fmla="*/ 86 h 86"/>
            </a:gdLst>
            <a:rect l="0" t="0" r="r" b="b"/>
            <a:pathLst>
              <a:path h="86" w="91">
                <a:moveTo>
                  <a:pt x="91" y="86"/>
                </a:moveTo>
                <a:lnTo>
                  <a:pt x="0" y="86"/>
                </a:lnTo>
                <a:lnTo>
                  <a:pt x="91" y="0"/>
                </a:lnTo>
                <a:lnTo>
                  <a:pt x="91" y="86"/>
                </a:lnTo>
                <a:close/>
              </a:path>
            </a:pathLst>
          </a:custGeom>
          <a:solidFill>
            <a:srgbClr val="737373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>
        <xdr:nvSpPr>
          <xdr:cNvPr id="67" name="Freeform 82">
            <a:extLst>
              <a:ext uri="{FF2B5EF4-FFF2-40B4-BE49-F238E27FC236}">
                <a16:creationId xmlns:a16="http://schemas.microsoft.com/office/drawing/2014/main" id="{89e8b8ab-7f97-4b35-8522-2956810c86b1}"/>
              </a:ext>
            </a:extLst>
          </xdr:cNvPr>
          <xdr:cNvSpPr/>
        </xdr:nvSpPr>
        <xdr:spPr>
          <a:xfrm>
            <a:off x="11760210" y="3113093"/>
            <a:ext cx="153988" cy="9525"/>
          </a:xfrm>
          <a:custGeom>
            <a:gdLst>
              <a:gd name="T0" fmla="*/ 1 w 45"/>
              <a:gd name="T1" fmla="*/ 3 h 3"/>
              <a:gd name="T2" fmla="*/ 43 w 45"/>
              <a:gd name="T3" fmla="*/ 3 h 3"/>
              <a:gd name="T4" fmla="*/ 45 w 45"/>
              <a:gd name="T5" fmla="*/ 1 h 3"/>
              <a:gd name="T6" fmla="*/ 43 w 45"/>
              <a:gd name="T7" fmla="*/ 0 h 3"/>
              <a:gd name="T8" fmla="*/ 1 w 45"/>
              <a:gd name="T9" fmla="*/ 0 h 3"/>
              <a:gd name="T10" fmla="*/ 0 w 45"/>
              <a:gd name="T11" fmla="*/ 1 h 3"/>
              <a:gd name="T12" fmla="*/ 1 w 45"/>
              <a:gd name="T13" fmla="*/ 3 h 3"/>
            </a:gdLst>
            <a:rect l="0" t="0" r="r" b="b"/>
            <a:pathLst>
              <a:path h="3" w="45">
                <a:moveTo>
                  <a:pt x="1" y="3"/>
                </a:moveTo>
                <a:cubicBezTo>
                  <a:pt x="43" y="3"/>
                  <a:pt x="43" y="3"/>
                  <a:pt x="43" y="3"/>
                </a:cubicBezTo>
                <a:cubicBezTo>
                  <a:pt x="44" y="3"/>
                  <a:pt x="45" y="2"/>
                  <a:pt x="45" y="1"/>
                </a:cubicBezTo>
                <a:cubicBezTo>
                  <a:pt x="45" y="1"/>
                  <a:pt x="44" y="0"/>
                  <a:pt x="43" y="0"/>
                </a:cubicBezTo>
                <a:cubicBezTo>
                  <a:pt x="1" y="0"/>
                  <a:pt x="1" y="0"/>
                  <a:pt x="1" y="0"/>
                </a:cubicBezTo>
                <a:cubicBezTo>
                  <a:pt x="0" y="0"/>
                  <a:pt x="0" y="1"/>
                  <a:pt x="0" y="1"/>
                </a:cubicBezTo>
                <a:cubicBezTo>
                  <a:pt x="0" y="2"/>
                  <a:pt x="0" y="3"/>
                  <a:pt x="1" y="3"/>
                </a:cubicBezTo>
              </a:path>
            </a:pathLst>
          </a:custGeom>
          <a:solidFill>
            <a:srgbClr val="737373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>
        <xdr:nvSpPr>
          <xdr:cNvPr id="68" name="Freeform 83">
            <a:extLst>
              <a:ext uri="{FF2B5EF4-FFF2-40B4-BE49-F238E27FC236}">
                <a16:creationId xmlns:a16="http://schemas.microsoft.com/office/drawing/2014/main" id="{48345b61-6571-4c88-b276-e38b0938a47b}"/>
              </a:ext>
            </a:extLst>
          </xdr:cNvPr>
          <xdr:cNvSpPr/>
        </xdr:nvSpPr>
        <xdr:spPr>
          <a:xfrm>
            <a:off x="11760210" y="3160718"/>
            <a:ext cx="153988" cy="9525"/>
          </a:xfrm>
          <a:custGeom>
            <a:gdLst>
              <a:gd name="T0" fmla="*/ 1 w 45"/>
              <a:gd name="T1" fmla="*/ 3 h 3"/>
              <a:gd name="T2" fmla="*/ 43 w 45"/>
              <a:gd name="T3" fmla="*/ 3 h 3"/>
              <a:gd name="T4" fmla="*/ 45 w 45"/>
              <a:gd name="T5" fmla="*/ 2 h 3"/>
              <a:gd name="T6" fmla="*/ 43 w 45"/>
              <a:gd name="T7" fmla="*/ 0 h 3"/>
              <a:gd name="T8" fmla="*/ 1 w 45"/>
              <a:gd name="T9" fmla="*/ 0 h 3"/>
              <a:gd name="T10" fmla="*/ 0 w 45"/>
              <a:gd name="T11" fmla="*/ 2 h 3"/>
              <a:gd name="T12" fmla="*/ 1 w 45"/>
              <a:gd name="T13" fmla="*/ 3 h 3"/>
            </a:gdLst>
            <a:rect l="0" t="0" r="r" b="b"/>
            <a:pathLst>
              <a:path h="3" w="45">
                <a:moveTo>
                  <a:pt x="1" y="3"/>
                </a:moveTo>
                <a:cubicBezTo>
                  <a:pt x="43" y="3"/>
                  <a:pt x="43" y="3"/>
                  <a:pt x="43" y="3"/>
                </a:cubicBezTo>
                <a:cubicBezTo>
                  <a:pt x="44" y="3"/>
                  <a:pt x="45" y="3"/>
                  <a:pt x="45" y="2"/>
                </a:cubicBezTo>
                <a:cubicBezTo>
                  <a:pt x="45" y="1"/>
                  <a:pt x="44" y="0"/>
                  <a:pt x="43" y="0"/>
                </a:cubicBezTo>
                <a:cubicBezTo>
                  <a:pt x="1" y="0"/>
                  <a:pt x="1" y="0"/>
                  <a:pt x="1" y="0"/>
                </a:cubicBezTo>
                <a:cubicBezTo>
                  <a:pt x="0" y="0"/>
                  <a:pt x="0" y="1"/>
                  <a:pt x="0" y="2"/>
                </a:cubicBezTo>
                <a:cubicBezTo>
                  <a:pt x="0" y="3"/>
                  <a:pt x="0" y="3"/>
                  <a:pt x="1" y="3"/>
                </a:cubicBezTo>
              </a:path>
            </a:pathLst>
          </a:custGeom>
          <a:solidFill>
            <a:srgbClr val="737373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>
        <xdr:nvSpPr>
          <xdr:cNvPr id="69" name="Freeform 84">
            <a:extLst>
              <a:ext uri="{FF2B5EF4-FFF2-40B4-BE49-F238E27FC236}">
                <a16:creationId xmlns:a16="http://schemas.microsoft.com/office/drawing/2014/main" id="{e85d4bb9-5b42-428a-bcd8-7ab07e4ebbaa}"/>
              </a:ext>
            </a:extLst>
          </xdr:cNvPr>
          <xdr:cNvSpPr/>
        </xdr:nvSpPr>
        <xdr:spPr>
          <a:xfrm>
            <a:off x="11760210" y="3211518"/>
            <a:ext cx="153988" cy="9525"/>
          </a:xfrm>
          <a:custGeom>
            <a:gdLst>
              <a:gd name="T0" fmla="*/ 1 w 45"/>
              <a:gd name="T1" fmla="*/ 3 h 3"/>
              <a:gd name="T2" fmla="*/ 43 w 45"/>
              <a:gd name="T3" fmla="*/ 3 h 3"/>
              <a:gd name="T4" fmla="*/ 45 w 45"/>
              <a:gd name="T5" fmla="*/ 1 h 3"/>
              <a:gd name="T6" fmla="*/ 43 w 45"/>
              <a:gd name="T7" fmla="*/ 0 h 3"/>
              <a:gd name="T8" fmla="*/ 1 w 45"/>
              <a:gd name="T9" fmla="*/ 0 h 3"/>
              <a:gd name="T10" fmla="*/ 0 w 45"/>
              <a:gd name="T11" fmla="*/ 1 h 3"/>
              <a:gd name="T12" fmla="*/ 1 w 45"/>
              <a:gd name="T13" fmla="*/ 3 h 3"/>
            </a:gdLst>
            <a:rect l="0" t="0" r="r" b="b"/>
            <a:pathLst>
              <a:path h="3" w="45">
                <a:moveTo>
                  <a:pt x="1" y="3"/>
                </a:moveTo>
                <a:cubicBezTo>
                  <a:pt x="43" y="3"/>
                  <a:pt x="43" y="3"/>
                  <a:pt x="43" y="3"/>
                </a:cubicBezTo>
                <a:cubicBezTo>
                  <a:pt x="44" y="3"/>
                  <a:pt x="45" y="2"/>
                  <a:pt x="45" y="1"/>
                </a:cubicBezTo>
                <a:cubicBezTo>
                  <a:pt x="45" y="0"/>
                  <a:pt x="44" y="0"/>
                  <a:pt x="43" y="0"/>
                </a:cubicBezTo>
                <a:cubicBezTo>
                  <a:pt x="1" y="0"/>
                  <a:pt x="1" y="0"/>
                  <a:pt x="1" y="0"/>
                </a:cubicBezTo>
                <a:cubicBezTo>
                  <a:pt x="0" y="0"/>
                  <a:pt x="0" y="0"/>
                  <a:pt x="0" y="1"/>
                </a:cubicBezTo>
                <a:cubicBezTo>
                  <a:pt x="0" y="2"/>
                  <a:pt x="0" y="3"/>
                  <a:pt x="1" y="3"/>
                </a:cubicBezTo>
              </a:path>
            </a:pathLst>
          </a:custGeom>
          <a:solidFill>
            <a:srgbClr val="737373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>
        <xdr:nvSpPr>
          <xdr:cNvPr id="70" name="Freeform 85">
            <a:extLst>
              <a:ext uri="{FF2B5EF4-FFF2-40B4-BE49-F238E27FC236}">
                <a16:creationId xmlns:a16="http://schemas.microsoft.com/office/drawing/2014/main" id="{1d2fc118-34c6-4301-94e9-2e4d34386f89}"/>
              </a:ext>
            </a:extLst>
          </xdr:cNvPr>
          <xdr:cNvSpPr/>
        </xdr:nvSpPr>
        <xdr:spPr>
          <a:xfrm>
            <a:off x="11760210" y="3259143"/>
            <a:ext cx="153988" cy="9525"/>
          </a:xfrm>
          <a:custGeom>
            <a:gdLst>
              <a:gd name="T0" fmla="*/ 1 w 45"/>
              <a:gd name="T1" fmla="*/ 3 h 3"/>
              <a:gd name="T2" fmla="*/ 43 w 45"/>
              <a:gd name="T3" fmla="*/ 3 h 3"/>
              <a:gd name="T4" fmla="*/ 45 w 45"/>
              <a:gd name="T5" fmla="*/ 1 h 3"/>
              <a:gd name="T6" fmla="*/ 43 w 45"/>
              <a:gd name="T7" fmla="*/ 0 h 3"/>
              <a:gd name="T8" fmla="*/ 1 w 45"/>
              <a:gd name="T9" fmla="*/ 0 h 3"/>
              <a:gd name="T10" fmla="*/ 0 w 45"/>
              <a:gd name="T11" fmla="*/ 1 h 3"/>
              <a:gd name="T12" fmla="*/ 1 w 45"/>
              <a:gd name="T13" fmla="*/ 3 h 3"/>
            </a:gdLst>
            <a:rect l="0" t="0" r="r" b="b"/>
            <a:pathLst>
              <a:path h="3" w="45">
                <a:moveTo>
                  <a:pt x="1" y="3"/>
                </a:moveTo>
                <a:cubicBezTo>
                  <a:pt x="43" y="3"/>
                  <a:pt x="43" y="3"/>
                  <a:pt x="43" y="3"/>
                </a:cubicBezTo>
                <a:cubicBezTo>
                  <a:pt x="44" y="3"/>
                  <a:pt x="45" y="2"/>
                  <a:pt x="45" y="1"/>
                </a:cubicBezTo>
                <a:cubicBezTo>
                  <a:pt x="45" y="1"/>
                  <a:pt x="44" y="0"/>
                  <a:pt x="43" y="0"/>
                </a:cubicBezTo>
                <a:cubicBezTo>
                  <a:pt x="1" y="0"/>
                  <a:pt x="1" y="0"/>
                  <a:pt x="1" y="0"/>
                </a:cubicBezTo>
                <a:cubicBezTo>
                  <a:pt x="0" y="0"/>
                  <a:pt x="0" y="1"/>
                  <a:pt x="0" y="1"/>
                </a:cubicBezTo>
                <a:cubicBezTo>
                  <a:pt x="0" y="2"/>
                  <a:pt x="0" y="3"/>
                  <a:pt x="1" y="3"/>
                </a:cubicBezTo>
              </a:path>
            </a:pathLst>
          </a:custGeom>
          <a:solidFill>
            <a:srgbClr val="737373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>
        <xdr:nvSpPr>
          <xdr:cNvPr id="71" name="Freeform 86">
            <a:extLst>
              <a:ext uri="{FF2B5EF4-FFF2-40B4-BE49-F238E27FC236}">
                <a16:creationId xmlns:a16="http://schemas.microsoft.com/office/drawing/2014/main" id="{3d1f4634-b2d7-4b52-be51-b94ac83877a6}"/>
              </a:ext>
            </a:extLst>
          </xdr:cNvPr>
          <xdr:cNvSpPr/>
        </xdr:nvSpPr>
        <xdr:spPr>
          <a:xfrm>
            <a:off x="11760210" y="3405193"/>
            <a:ext cx="153988" cy="11113"/>
          </a:xfrm>
          <a:custGeom>
            <a:gdLst>
              <a:gd name="T0" fmla="*/ 1 w 45"/>
              <a:gd name="T1" fmla="*/ 3 h 3"/>
              <a:gd name="T2" fmla="*/ 43 w 45"/>
              <a:gd name="T3" fmla="*/ 3 h 3"/>
              <a:gd name="T4" fmla="*/ 45 w 45"/>
              <a:gd name="T5" fmla="*/ 2 h 3"/>
              <a:gd name="T6" fmla="*/ 43 w 45"/>
              <a:gd name="T7" fmla="*/ 0 h 3"/>
              <a:gd name="T8" fmla="*/ 1 w 45"/>
              <a:gd name="T9" fmla="*/ 0 h 3"/>
              <a:gd name="T10" fmla="*/ 0 w 45"/>
              <a:gd name="T11" fmla="*/ 2 h 3"/>
              <a:gd name="T12" fmla="*/ 1 w 45"/>
              <a:gd name="T13" fmla="*/ 3 h 3"/>
            </a:gdLst>
            <a:rect l="0" t="0" r="r" b="b"/>
            <a:pathLst>
              <a:path h="3" w="45">
                <a:moveTo>
                  <a:pt x="1" y="3"/>
                </a:moveTo>
                <a:cubicBezTo>
                  <a:pt x="43" y="3"/>
                  <a:pt x="43" y="3"/>
                  <a:pt x="43" y="3"/>
                </a:cubicBezTo>
                <a:cubicBezTo>
                  <a:pt x="44" y="3"/>
                  <a:pt x="45" y="2"/>
                  <a:pt x="45" y="2"/>
                </a:cubicBezTo>
                <a:cubicBezTo>
                  <a:pt x="45" y="1"/>
                  <a:pt x="44" y="0"/>
                  <a:pt x="43" y="0"/>
                </a:cubicBezTo>
                <a:cubicBezTo>
                  <a:pt x="1" y="0"/>
                  <a:pt x="1" y="0"/>
                  <a:pt x="1" y="0"/>
                </a:cubicBezTo>
                <a:cubicBezTo>
                  <a:pt x="0" y="0"/>
                  <a:pt x="0" y="1"/>
                  <a:pt x="0" y="2"/>
                </a:cubicBezTo>
                <a:cubicBezTo>
                  <a:pt x="0" y="2"/>
                  <a:pt x="0" y="3"/>
                  <a:pt x="1" y="3"/>
                </a:cubicBezTo>
              </a:path>
            </a:pathLst>
          </a:custGeom>
          <a:solidFill>
            <a:srgbClr val="737373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>
        <xdr:nvSpPr>
          <xdr:cNvPr id="72" name="Freeform 87">
            <a:extLst>
              <a:ext uri="{FF2B5EF4-FFF2-40B4-BE49-F238E27FC236}">
                <a16:creationId xmlns:a16="http://schemas.microsoft.com/office/drawing/2014/main" id="{ac4459b3-4390-40cb-8b15-8423b0a5444e}"/>
              </a:ext>
            </a:extLst>
          </xdr:cNvPr>
          <xdr:cNvSpPr/>
        </xdr:nvSpPr>
        <xdr:spPr>
          <a:xfrm>
            <a:off x="11760210" y="3457581"/>
            <a:ext cx="153988" cy="6350"/>
          </a:xfrm>
          <a:custGeom>
            <a:gdLst>
              <a:gd name="T0" fmla="*/ 1 w 45"/>
              <a:gd name="T1" fmla="*/ 2 h 2"/>
              <a:gd name="T2" fmla="*/ 43 w 45"/>
              <a:gd name="T3" fmla="*/ 2 h 2"/>
              <a:gd name="T4" fmla="*/ 45 w 45"/>
              <a:gd name="T5" fmla="*/ 1 h 2"/>
              <a:gd name="T6" fmla="*/ 43 w 45"/>
              <a:gd name="T7" fmla="*/ 0 h 2"/>
              <a:gd name="T8" fmla="*/ 1 w 45"/>
              <a:gd name="T9" fmla="*/ 0 h 2"/>
              <a:gd name="T10" fmla="*/ 0 w 45"/>
              <a:gd name="T11" fmla="*/ 1 h 2"/>
              <a:gd name="T12" fmla="*/ 1 w 45"/>
              <a:gd name="T13" fmla="*/ 2 h 2"/>
            </a:gdLst>
            <a:rect l="0" t="0" r="r" b="b"/>
            <a:pathLst>
              <a:path h="2" w="45">
                <a:moveTo>
                  <a:pt x="1" y="2"/>
                </a:moveTo>
                <a:cubicBezTo>
                  <a:pt x="43" y="2"/>
                  <a:pt x="43" y="2"/>
                  <a:pt x="43" y="2"/>
                </a:cubicBezTo>
                <a:cubicBezTo>
                  <a:pt x="44" y="2"/>
                  <a:pt x="45" y="2"/>
                  <a:pt x="45" y="1"/>
                </a:cubicBezTo>
                <a:cubicBezTo>
                  <a:pt x="45" y="0"/>
                  <a:pt x="44" y="0"/>
                  <a:pt x="43" y="0"/>
                </a:cubicBezTo>
                <a:cubicBezTo>
                  <a:pt x="1" y="0"/>
                  <a:pt x="1" y="0"/>
                  <a:pt x="1" y="0"/>
                </a:cubicBezTo>
                <a:cubicBezTo>
                  <a:pt x="0" y="0"/>
                  <a:pt x="0" y="0"/>
                  <a:pt x="0" y="1"/>
                </a:cubicBezTo>
                <a:cubicBezTo>
                  <a:pt x="0" y="2"/>
                  <a:pt x="0" y="2"/>
                  <a:pt x="1" y="2"/>
                </a:cubicBezTo>
              </a:path>
            </a:pathLst>
          </a:custGeom>
          <a:solidFill>
            <a:srgbClr val="737373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>
        <xdr:nvSpPr>
          <xdr:cNvPr id="73" name="Freeform 88">
            <a:extLst>
              <a:ext uri="{FF2B5EF4-FFF2-40B4-BE49-F238E27FC236}">
                <a16:creationId xmlns:a16="http://schemas.microsoft.com/office/drawing/2014/main" id="{2480847f-ad8b-4d4a-b7dc-7bcbe5f5d90b}"/>
              </a:ext>
            </a:extLst>
          </xdr:cNvPr>
          <xdr:cNvSpPr/>
        </xdr:nvSpPr>
        <xdr:spPr>
          <a:xfrm>
            <a:off x="11969760" y="3065468"/>
            <a:ext cx="153988" cy="6350"/>
          </a:xfrm>
          <a:custGeom>
            <a:gdLst>
              <a:gd name="T0" fmla="*/ 2 w 45"/>
              <a:gd name="T1" fmla="*/ 2 h 2"/>
              <a:gd name="T2" fmla="*/ 44 w 45"/>
              <a:gd name="T3" fmla="*/ 2 h 2"/>
              <a:gd name="T4" fmla="*/ 45 w 45"/>
              <a:gd name="T5" fmla="*/ 1 h 2"/>
              <a:gd name="T6" fmla="*/ 44 w 45"/>
              <a:gd name="T7" fmla="*/ 0 h 2"/>
              <a:gd name="T8" fmla="*/ 2 w 45"/>
              <a:gd name="T9" fmla="*/ 0 h 2"/>
              <a:gd name="T10" fmla="*/ 0 w 45"/>
              <a:gd name="T11" fmla="*/ 1 h 2"/>
              <a:gd name="T12" fmla="*/ 2 w 45"/>
              <a:gd name="T13" fmla="*/ 2 h 2"/>
            </a:gdLst>
            <a:rect l="0" t="0" r="r" b="b"/>
            <a:pathLst>
              <a:path h="2" w="45">
                <a:moveTo>
                  <a:pt x="2" y="2"/>
                </a:moveTo>
                <a:cubicBezTo>
                  <a:pt x="44" y="2"/>
                  <a:pt x="44" y="2"/>
                  <a:pt x="44" y="2"/>
                </a:cubicBezTo>
                <a:cubicBezTo>
                  <a:pt x="45" y="2"/>
                  <a:pt x="45" y="2"/>
                  <a:pt x="45" y="1"/>
                </a:cubicBezTo>
                <a:cubicBezTo>
                  <a:pt x="45" y="0"/>
                  <a:pt x="45" y="0"/>
                  <a:pt x="44" y="0"/>
                </a:cubicBezTo>
                <a:cubicBezTo>
                  <a:pt x="2" y="0"/>
                  <a:pt x="2" y="0"/>
                  <a:pt x="2" y="0"/>
                </a:cubicBezTo>
                <a:cubicBezTo>
                  <a:pt x="1" y="0"/>
                  <a:pt x="0" y="0"/>
                  <a:pt x="0" y="1"/>
                </a:cubicBezTo>
                <a:cubicBezTo>
                  <a:pt x="0" y="2"/>
                  <a:pt x="1" y="2"/>
                  <a:pt x="2" y="2"/>
                </a:cubicBezTo>
              </a:path>
            </a:pathLst>
          </a:custGeom>
          <a:solidFill>
            <a:srgbClr val="737373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>
        <xdr:nvSpPr>
          <xdr:cNvPr id="74" name="Freeform 89">
            <a:extLst>
              <a:ext uri="{FF2B5EF4-FFF2-40B4-BE49-F238E27FC236}">
                <a16:creationId xmlns:a16="http://schemas.microsoft.com/office/drawing/2014/main" id="{bbf04e61-8e35-41ce-9e66-fcebe861f5b2}"/>
              </a:ext>
            </a:extLst>
          </xdr:cNvPr>
          <xdr:cNvSpPr/>
        </xdr:nvSpPr>
        <xdr:spPr>
          <a:xfrm>
            <a:off x="11969760" y="3013080"/>
            <a:ext cx="153988" cy="11113"/>
          </a:xfrm>
          <a:custGeom>
            <a:gdLst>
              <a:gd name="T0" fmla="*/ 2 w 45"/>
              <a:gd name="T1" fmla="*/ 3 h 3"/>
              <a:gd name="T2" fmla="*/ 44 w 45"/>
              <a:gd name="T3" fmla="*/ 3 h 3"/>
              <a:gd name="T4" fmla="*/ 45 w 45"/>
              <a:gd name="T5" fmla="*/ 2 h 3"/>
              <a:gd name="T6" fmla="*/ 44 w 45"/>
              <a:gd name="T7" fmla="*/ 0 h 3"/>
              <a:gd name="T8" fmla="*/ 2 w 45"/>
              <a:gd name="T9" fmla="*/ 0 h 3"/>
              <a:gd name="T10" fmla="*/ 0 w 45"/>
              <a:gd name="T11" fmla="*/ 2 h 3"/>
              <a:gd name="T12" fmla="*/ 2 w 45"/>
              <a:gd name="T13" fmla="*/ 3 h 3"/>
            </a:gdLst>
            <a:rect l="0" t="0" r="r" b="b"/>
            <a:pathLst>
              <a:path h="3" w="45">
                <a:moveTo>
                  <a:pt x="2" y="3"/>
                </a:moveTo>
                <a:cubicBezTo>
                  <a:pt x="44" y="3"/>
                  <a:pt x="44" y="3"/>
                  <a:pt x="44" y="3"/>
                </a:cubicBezTo>
                <a:cubicBezTo>
                  <a:pt x="45" y="3"/>
                  <a:pt x="45" y="2"/>
                  <a:pt x="45" y="2"/>
                </a:cubicBezTo>
                <a:cubicBezTo>
                  <a:pt x="45" y="1"/>
                  <a:pt x="45" y="0"/>
                  <a:pt x="44" y="0"/>
                </a:cubicBezTo>
                <a:cubicBezTo>
                  <a:pt x="2" y="0"/>
                  <a:pt x="2" y="0"/>
                  <a:pt x="2" y="0"/>
                </a:cubicBezTo>
                <a:cubicBezTo>
                  <a:pt x="1" y="0"/>
                  <a:pt x="0" y="1"/>
                  <a:pt x="0" y="2"/>
                </a:cubicBezTo>
                <a:cubicBezTo>
                  <a:pt x="0" y="2"/>
                  <a:pt x="1" y="3"/>
                  <a:pt x="2" y="3"/>
                </a:cubicBezTo>
              </a:path>
            </a:pathLst>
          </a:custGeom>
          <a:solidFill>
            <a:srgbClr val="737373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>
        <xdr:nvSpPr>
          <xdr:cNvPr id="75" name="Freeform 90">
            <a:extLst>
              <a:ext uri="{FF2B5EF4-FFF2-40B4-BE49-F238E27FC236}">
                <a16:creationId xmlns:a16="http://schemas.microsoft.com/office/drawing/2014/main" id="{f522b013-b822-44fd-b357-2c47b6b4a18b}"/>
              </a:ext>
            </a:extLst>
          </xdr:cNvPr>
          <xdr:cNvSpPr/>
        </xdr:nvSpPr>
        <xdr:spPr>
          <a:xfrm>
            <a:off x="11969760" y="3259143"/>
            <a:ext cx="153988" cy="9525"/>
          </a:xfrm>
          <a:custGeom>
            <a:gdLst>
              <a:gd name="T0" fmla="*/ 2 w 45"/>
              <a:gd name="T1" fmla="*/ 3 h 3"/>
              <a:gd name="T2" fmla="*/ 44 w 45"/>
              <a:gd name="T3" fmla="*/ 3 h 3"/>
              <a:gd name="T4" fmla="*/ 45 w 45"/>
              <a:gd name="T5" fmla="*/ 1 h 3"/>
              <a:gd name="T6" fmla="*/ 44 w 45"/>
              <a:gd name="T7" fmla="*/ 0 h 3"/>
              <a:gd name="T8" fmla="*/ 2 w 45"/>
              <a:gd name="T9" fmla="*/ 0 h 3"/>
              <a:gd name="T10" fmla="*/ 0 w 45"/>
              <a:gd name="T11" fmla="*/ 1 h 3"/>
              <a:gd name="T12" fmla="*/ 2 w 45"/>
              <a:gd name="T13" fmla="*/ 3 h 3"/>
            </a:gdLst>
            <a:rect l="0" t="0" r="r" b="b"/>
            <a:pathLst>
              <a:path h="3" w="45">
                <a:moveTo>
                  <a:pt x="2" y="3"/>
                </a:moveTo>
                <a:cubicBezTo>
                  <a:pt x="44" y="3"/>
                  <a:pt x="44" y="3"/>
                  <a:pt x="44" y="3"/>
                </a:cubicBezTo>
                <a:cubicBezTo>
                  <a:pt x="45" y="3"/>
                  <a:pt x="45" y="2"/>
                  <a:pt x="45" y="1"/>
                </a:cubicBezTo>
                <a:cubicBezTo>
                  <a:pt x="45" y="1"/>
                  <a:pt x="45" y="0"/>
                  <a:pt x="44" y="0"/>
                </a:cubicBezTo>
                <a:cubicBezTo>
                  <a:pt x="2" y="0"/>
                  <a:pt x="2" y="0"/>
                  <a:pt x="2" y="0"/>
                </a:cubicBezTo>
                <a:cubicBezTo>
                  <a:pt x="1" y="0"/>
                  <a:pt x="0" y="1"/>
                  <a:pt x="0" y="1"/>
                </a:cubicBezTo>
                <a:cubicBezTo>
                  <a:pt x="0" y="2"/>
                  <a:pt x="1" y="3"/>
                  <a:pt x="2" y="3"/>
                </a:cubicBezTo>
              </a:path>
            </a:pathLst>
          </a:custGeom>
          <a:solidFill>
            <a:srgbClr val="737373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>
        <xdr:nvSpPr>
          <xdr:cNvPr id="76" name="Freeform 91">
            <a:extLst>
              <a:ext uri="{FF2B5EF4-FFF2-40B4-BE49-F238E27FC236}">
                <a16:creationId xmlns:a16="http://schemas.microsoft.com/office/drawing/2014/main" id="{93db3607-4dd9-4b95-bee8-79c58fb51a15}"/>
              </a:ext>
            </a:extLst>
          </xdr:cNvPr>
          <xdr:cNvSpPr/>
        </xdr:nvSpPr>
        <xdr:spPr>
          <a:xfrm>
            <a:off x="11969760" y="3306768"/>
            <a:ext cx="153988" cy="9525"/>
          </a:xfrm>
          <a:custGeom>
            <a:gdLst>
              <a:gd name="T0" fmla="*/ 2 w 45"/>
              <a:gd name="T1" fmla="*/ 3 h 3"/>
              <a:gd name="T2" fmla="*/ 44 w 45"/>
              <a:gd name="T3" fmla="*/ 3 h 3"/>
              <a:gd name="T4" fmla="*/ 45 w 45"/>
              <a:gd name="T5" fmla="*/ 2 h 3"/>
              <a:gd name="T6" fmla="*/ 44 w 45"/>
              <a:gd name="T7" fmla="*/ 0 h 3"/>
              <a:gd name="T8" fmla="*/ 2 w 45"/>
              <a:gd name="T9" fmla="*/ 0 h 3"/>
              <a:gd name="T10" fmla="*/ 0 w 45"/>
              <a:gd name="T11" fmla="*/ 2 h 3"/>
              <a:gd name="T12" fmla="*/ 2 w 45"/>
              <a:gd name="T13" fmla="*/ 3 h 3"/>
            </a:gdLst>
            <a:rect l="0" t="0" r="r" b="b"/>
            <a:pathLst>
              <a:path h="3" w="45">
                <a:moveTo>
                  <a:pt x="2" y="3"/>
                </a:moveTo>
                <a:cubicBezTo>
                  <a:pt x="44" y="3"/>
                  <a:pt x="44" y="3"/>
                  <a:pt x="44" y="3"/>
                </a:cubicBezTo>
                <a:cubicBezTo>
                  <a:pt x="45" y="3"/>
                  <a:pt x="45" y="3"/>
                  <a:pt x="45" y="2"/>
                </a:cubicBezTo>
                <a:cubicBezTo>
                  <a:pt x="45" y="1"/>
                  <a:pt x="45" y="0"/>
                  <a:pt x="44" y="0"/>
                </a:cubicBezTo>
                <a:cubicBezTo>
                  <a:pt x="2" y="0"/>
                  <a:pt x="2" y="0"/>
                  <a:pt x="2" y="0"/>
                </a:cubicBezTo>
                <a:cubicBezTo>
                  <a:pt x="1" y="0"/>
                  <a:pt x="0" y="1"/>
                  <a:pt x="0" y="2"/>
                </a:cubicBezTo>
                <a:cubicBezTo>
                  <a:pt x="0" y="3"/>
                  <a:pt x="1" y="3"/>
                  <a:pt x="2" y="3"/>
                </a:cubicBezTo>
              </a:path>
            </a:pathLst>
          </a:custGeom>
          <a:solidFill>
            <a:srgbClr val="737373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>
        <xdr:nvSpPr>
          <xdr:cNvPr id="77" name="Freeform 92">
            <a:extLst>
              <a:ext uri="{FF2B5EF4-FFF2-40B4-BE49-F238E27FC236}">
                <a16:creationId xmlns:a16="http://schemas.microsoft.com/office/drawing/2014/main" id="{917417e0-6be0-40aa-97aa-d4de699be91f}"/>
              </a:ext>
            </a:extLst>
          </xdr:cNvPr>
          <xdr:cNvSpPr/>
        </xdr:nvSpPr>
        <xdr:spPr>
          <a:xfrm>
            <a:off x="11969760" y="3357568"/>
            <a:ext cx="153988" cy="11113"/>
          </a:xfrm>
          <a:custGeom>
            <a:gdLst>
              <a:gd name="T0" fmla="*/ 2 w 45"/>
              <a:gd name="T1" fmla="*/ 3 h 3"/>
              <a:gd name="T2" fmla="*/ 44 w 45"/>
              <a:gd name="T3" fmla="*/ 3 h 3"/>
              <a:gd name="T4" fmla="*/ 45 w 45"/>
              <a:gd name="T5" fmla="*/ 1 h 3"/>
              <a:gd name="T6" fmla="*/ 44 w 45"/>
              <a:gd name="T7" fmla="*/ 0 h 3"/>
              <a:gd name="T8" fmla="*/ 2 w 45"/>
              <a:gd name="T9" fmla="*/ 0 h 3"/>
              <a:gd name="T10" fmla="*/ 0 w 45"/>
              <a:gd name="T11" fmla="*/ 1 h 3"/>
              <a:gd name="T12" fmla="*/ 2 w 45"/>
              <a:gd name="T13" fmla="*/ 3 h 3"/>
            </a:gdLst>
            <a:rect l="0" t="0" r="r" b="b"/>
            <a:pathLst>
              <a:path h="3" w="45">
                <a:moveTo>
                  <a:pt x="2" y="3"/>
                </a:moveTo>
                <a:cubicBezTo>
                  <a:pt x="44" y="3"/>
                  <a:pt x="44" y="3"/>
                  <a:pt x="44" y="3"/>
                </a:cubicBezTo>
                <a:cubicBezTo>
                  <a:pt x="45" y="3"/>
                  <a:pt x="45" y="2"/>
                  <a:pt x="45" y="1"/>
                </a:cubicBezTo>
                <a:cubicBezTo>
                  <a:pt x="45" y="0"/>
                  <a:pt x="45" y="0"/>
                  <a:pt x="44" y="0"/>
                </a:cubicBezTo>
                <a:cubicBezTo>
                  <a:pt x="2" y="0"/>
                  <a:pt x="2" y="0"/>
                  <a:pt x="2" y="0"/>
                </a:cubicBezTo>
                <a:cubicBezTo>
                  <a:pt x="1" y="0"/>
                  <a:pt x="0" y="0"/>
                  <a:pt x="0" y="1"/>
                </a:cubicBezTo>
                <a:cubicBezTo>
                  <a:pt x="0" y="2"/>
                  <a:pt x="1" y="3"/>
                  <a:pt x="2" y="3"/>
                </a:cubicBezTo>
              </a:path>
            </a:pathLst>
          </a:custGeom>
          <a:solidFill>
            <a:srgbClr val="737373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>
        <xdr:nvSpPr>
          <xdr:cNvPr id="78" name="Freeform 93">
            <a:extLst>
              <a:ext uri="{FF2B5EF4-FFF2-40B4-BE49-F238E27FC236}">
                <a16:creationId xmlns:a16="http://schemas.microsoft.com/office/drawing/2014/main" id="{69229b22-b23a-44a2-a984-30d1c2c063b0}"/>
              </a:ext>
            </a:extLst>
          </xdr:cNvPr>
          <xdr:cNvSpPr/>
        </xdr:nvSpPr>
        <xdr:spPr>
          <a:xfrm>
            <a:off x="11969760" y="3405193"/>
            <a:ext cx="153988" cy="11113"/>
          </a:xfrm>
          <a:custGeom>
            <a:gdLst>
              <a:gd name="T0" fmla="*/ 2 w 45"/>
              <a:gd name="T1" fmla="*/ 3 h 3"/>
              <a:gd name="T2" fmla="*/ 44 w 45"/>
              <a:gd name="T3" fmla="*/ 3 h 3"/>
              <a:gd name="T4" fmla="*/ 45 w 45"/>
              <a:gd name="T5" fmla="*/ 2 h 3"/>
              <a:gd name="T6" fmla="*/ 44 w 45"/>
              <a:gd name="T7" fmla="*/ 0 h 3"/>
              <a:gd name="T8" fmla="*/ 2 w 45"/>
              <a:gd name="T9" fmla="*/ 0 h 3"/>
              <a:gd name="T10" fmla="*/ 0 w 45"/>
              <a:gd name="T11" fmla="*/ 2 h 3"/>
              <a:gd name="T12" fmla="*/ 2 w 45"/>
              <a:gd name="T13" fmla="*/ 3 h 3"/>
            </a:gdLst>
            <a:rect l="0" t="0" r="r" b="b"/>
            <a:pathLst>
              <a:path h="3" w="45">
                <a:moveTo>
                  <a:pt x="2" y="3"/>
                </a:moveTo>
                <a:cubicBezTo>
                  <a:pt x="44" y="3"/>
                  <a:pt x="44" y="3"/>
                  <a:pt x="44" y="3"/>
                </a:cubicBezTo>
                <a:cubicBezTo>
                  <a:pt x="45" y="3"/>
                  <a:pt x="45" y="2"/>
                  <a:pt x="45" y="2"/>
                </a:cubicBezTo>
                <a:cubicBezTo>
                  <a:pt x="45" y="1"/>
                  <a:pt x="45" y="0"/>
                  <a:pt x="44" y="0"/>
                </a:cubicBezTo>
                <a:cubicBezTo>
                  <a:pt x="2" y="0"/>
                  <a:pt x="2" y="0"/>
                  <a:pt x="2" y="0"/>
                </a:cubicBezTo>
                <a:cubicBezTo>
                  <a:pt x="1" y="0"/>
                  <a:pt x="0" y="1"/>
                  <a:pt x="0" y="2"/>
                </a:cubicBezTo>
                <a:cubicBezTo>
                  <a:pt x="0" y="2"/>
                  <a:pt x="1" y="3"/>
                  <a:pt x="2" y="3"/>
                </a:cubicBezTo>
              </a:path>
            </a:pathLst>
          </a:custGeom>
          <a:solidFill>
            <a:srgbClr val="737373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>
        <xdr:nvSpPr>
          <xdr:cNvPr id="79" name="Freeform 94">
            <a:extLst>
              <a:ext uri="{FF2B5EF4-FFF2-40B4-BE49-F238E27FC236}">
                <a16:creationId xmlns:a16="http://schemas.microsoft.com/office/drawing/2014/main" id="{f5e88d0f-7e40-4b6e-803f-5e6d305a9ea3}"/>
              </a:ext>
            </a:extLst>
          </xdr:cNvPr>
          <xdr:cNvSpPr/>
        </xdr:nvSpPr>
        <xdr:spPr>
          <a:xfrm>
            <a:off x="11969760" y="3457581"/>
            <a:ext cx="153988" cy="6350"/>
          </a:xfrm>
          <a:custGeom>
            <a:gdLst>
              <a:gd name="T0" fmla="*/ 2 w 45"/>
              <a:gd name="T1" fmla="*/ 2 h 2"/>
              <a:gd name="T2" fmla="*/ 44 w 45"/>
              <a:gd name="T3" fmla="*/ 2 h 2"/>
              <a:gd name="T4" fmla="*/ 45 w 45"/>
              <a:gd name="T5" fmla="*/ 1 h 2"/>
              <a:gd name="T6" fmla="*/ 44 w 45"/>
              <a:gd name="T7" fmla="*/ 0 h 2"/>
              <a:gd name="T8" fmla="*/ 2 w 45"/>
              <a:gd name="T9" fmla="*/ 0 h 2"/>
              <a:gd name="T10" fmla="*/ 0 w 45"/>
              <a:gd name="T11" fmla="*/ 1 h 2"/>
              <a:gd name="T12" fmla="*/ 2 w 45"/>
              <a:gd name="T13" fmla="*/ 2 h 2"/>
            </a:gdLst>
            <a:rect l="0" t="0" r="r" b="b"/>
            <a:pathLst>
              <a:path h="2" w="45">
                <a:moveTo>
                  <a:pt x="2" y="2"/>
                </a:moveTo>
                <a:cubicBezTo>
                  <a:pt x="44" y="2"/>
                  <a:pt x="44" y="2"/>
                  <a:pt x="44" y="2"/>
                </a:cubicBezTo>
                <a:cubicBezTo>
                  <a:pt x="45" y="2"/>
                  <a:pt x="45" y="2"/>
                  <a:pt x="45" y="1"/>
                </a:cubicBezTo>
                <a:cubicBezTo>
                  <a:pt x="45" y="0"/>
                  <a:pt x="45" y="0"/>
                  <a:pt x="44" y="0"/>
                </a:cubicBezTo>
                <a:cubicBezTo>
                  <a:pt x="2" y="0"/>
                  <a:pt x="2" y="0"/>
                  <a:pt x="2" y="0"/>
                </a:cubicBezTo>
                <a:cubicBezTo>
                  <a:pt x="1" y="0"/>
                  <a:pt x="0" y="0"/>
                  <a:pt x="0" y="1"/>
                </a:cubicBezTo>
                <a:cubicBezTo>
                  <a:pt x="0" y="2"/>
                  <a:pt x="1" y="2"/>
                  <a:pt x="2" y="2"/>
                </a:cubicBezTo>
              </a:path>
            </a:pathLst>
          </a:custGeom>
          <a:solidFill>
            <a:srgbClr val="737373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>
        <xdr:nvSpPr>
          <xdr:cNvPr id="80" name="Rectangle 95">
            <a:extLst>
              <a:ext uri="{FF2B5EF4-FFF2-40B4-BE49-F238E27FC236}">
                <a16:creationId xmlns:a16="http://schemas.microsoft.com/office/drawing/2014/main" id="{de979890-1737-430f-9bb2-1426b4351fe9}"/>
              </a:ext>
            </a:extLst>
          </xdr:cNvPr>
          <xdr:cNvSpPr>
            <a:spLocks noChangeArrowheads="1"/>
          </xdr:cNvSpPr>
        </xdr:nvSpPr>
        <xdr:spPr>
          <a:xfrm>
            <a:off x="11976110" y="3092455"/>
            <a:ext cx="144463" cy="146050"/>
          </a:xfrm>
          <a:prstGeom prst="rect"/>
          <a:solidFill>
            <a:srgbClr val="FF8C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>
        <xdr:nvSpPr>
          <xdr:cNvPr id="81" name="Rectangle 96">
            <a:extLst>
              <a:ext uri="{FF2B5EF4-FFF2-40B4-BE49-F238E27FC236}">
                <a16:creationId xmlns:a16="http://schemas.microsoft.com/office/drawing/2014/main" id="{292b9d62-5c45-48e1-aa55-982f50a55fda}"/>
              </a:ext>
            </a:extLst>
          </xdr:cNvPr>
          <xdr:cNvSpPr>
            <a:spLocks noChangeArrowheads="1"/>
          </xdr:cNvSpPr>
        </xdr:nvSpPr>
        <xdr:spPr>
          <a:xfrm>
            <a:off x="11760210" y="3286131"/>
            <a:ext cx="147638" cy="98425"/>
          </a:xfrm>
          <a:prstGeom prst="rect"/>
          <a:solidFill>
            <a:srgbClr val="40CDF5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</xdr:grpSp>
    <xdr:clientData/>
  </xdr:twoCellAnchor>
  <xdr:twoCellAnchor>
    <xdr:from>
      <xdr:col>5</xdr:col>
      <xdr:colOff>829235</xdr:colOff>
      <xdr:row>11</xdr:row>
      <xdr:rowOff>134471</xdr:rowOff>
    </xdr:from>
    <xdr:to>
      <xdr:col>7</xdr:col>
      <xdr:colOff>23077</xdr:colOff>
      <xdr:row>13</xdr:row>
      <xdr:rowOff>125300</xdr:rowOff>
    </xdr:to>
    <xdr:grpSp>
      <xdr:nvGrpSpPr>
        <xdr:cNvPr id="82" name="Group 39">
          <a:extLst>
            <a:ext uri="{FF2B5EF4-FFF2-40B4-BE49-F238E27FC236}">
              <a16:creationId xmlns:a16="http://schemas.microsoft.com/office/drawing/2014/main" id="{5cf580a8-85eb-49ad-b401-4fa8b5c46178}"/>
            </a:ext>
          </a:extLst>
        </xdr:cNvPr>
        <xdr:cNvGrpSpPr>
          <a:grpSpLocks/>
        </xdr:cNvGrpSpPr>
      </xdr:nvGrpSpPr>
      <xdr:grpSpPr>
        <a:xfrm>
          <a:off x="4396740" y="2484120"/>
          <a:ext cx="914400" cy="449580"/>
          <a:chOff x="8882064" y="5440363"/>
          <a:chExt cx="1114425" cy="617538"/>
        </a:xfrm>
      </xdr:grpSpPr>
      <xdr:sp>
        <xdr:nvSpPr>
          <xdr:cNvPr id="83" name="Rectangle 383">
            <a:extLst>
              <a:ext uri="{FF2B5EF4-FFF2-40B4-BE49-F238E27FC236}">
                <a16:creationId xmlns:a16="http://schemas.microsoft.com/office/drawing/2014/main" id="{699044b6-7b12-474c-a393-6bb99a8d30ad}"/>
              </a:ext>
            </a:extLst>
          </xdr:cNvPr>
          <xdr:cNvSpPr>
            <a:spLocks noChangeArrowheads="1"/>
          </xdr:cNvSpPr>
        </xdr:nvSpPr>
        <xdr:spPr>
          <a:xfrm>
            <a:off x="9363076" y="5440363"/>
            <a:ext cx="414338" cy="617538"/>
          </a:xfrm>
          <a:prstGeom prst="rect"/>
          <a:solidFill>
            <a:srgbClr val="CE9C5F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>
        <xdr:nvSpPr>
          <xdr:cNvPr id="84" name="Rectangle 384">
            <a:extLst>
              <a:ext uri="{FF2B5EF4-FFF2-40B4-BE49-F238E27FC236}">
                <a16:creationId xmlns:a16="http://schemas.microsoft.com/office/drawing/2014/main" id="{d63d933d-5873-48ac-a901-83f23cf24bca}"/>
              </a:ext>
            </a:extLst>
          </xdr:cNvPr>
          <xdr:cNvSpPr>
            <a:spLocks noChangeArrowheads="1"/>
          </xdr:cNvSpPr>
        </xdr:nvSpPr>
        <xdr:spPr>
          <a:xfrm>
            <a:off x="9063039" y="5440363"/>
            <a:ext cx="300038" cy="617538"/>
          </a:xfrm>
          <a:prstGeom prst="rect"/>
          <a:solidFill>
            <a:srgbClr val="8E562E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>
        <xdr:nvSpPr>
          <xdr:cNvPr id="85" name="Freeform 385">
            <a:extLst>
              <a:ext uri="{FF2B5EF4-FFF2-40B4-BE49-F238E27FC236}">
                <a16:creationId xmlns:a16="http://schemas.microsoft.com/office/drawing/2014/main" id="{72610c88-f913-40af-8966-63fd1b55abea}"/>
              </a:ext>
            </a:extLst>
          </xdr:cNvPr>
          <xdr:cNvSpPr/>
        </xdr:nvSpPr>
        <xdr:spPr>
          <a:xfrm>
            <a:off x="8882064" y="5440363"/>
            <a:ext cx="481013" cy="152400"/>
          </a:xfrm>
          <a:custGeom>
            <a:gdLst>
              <a:gd name="T0" fmla="*/ 189 w 303"/>
              <a:gd name="T1" fmla="*/ 96 h 96"/>
              <a:gd name="T2" fmla="*/ 0 w 303"/>
              <a:gd name="T3" fmla="*/ 96 h 96"/>
              <a:gd name="T4" fmla="*/ 114 w 303"/>
              <a:gd name="T5" fmla="*/ 0 h 96"/>
              <a:gd name="T6" fmla="*/ 303 w 303"/>
              <a:gd name="T7" fmla="*/ 0 h 96"/>
              <a:gd name="T8" fmla="*/ 189 w 303"/>
              <a:gd name="T9" fmla="*/ 96 h 96"/>
            </a:gdLst>
            <a:rect l="0" t="0" r="r" b="b"/>
            <a:pathLst>
              <a:path h="96" w="303">
                <a:moveTo>
                  <a:pt x="189" y="96"/>
                </a:moveTo>
                <a:lnTo>
                  <a:pt x="0" y="96"/>
                </a:lnTo>
                <a:lnTo>
                  <a:pt x="114" y="0"/>
                </a:lnTo>
                <a:lnTo>
                  <a:pt x="303" y="0"/>
                </a:lnTo>
                <a:lnTo>
                  <a:pt x="189" y="96"/>
                </a:lnTo>
                <a:close/>
              </a:path>
            </a:pathLst>
          </a:custGeom>
          <a:solidFill>
            <a:srgbClr val="CE9C5F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>
        <xdr:nvSpPr>
          <xdr:cNvPr id="86" name="Freeform 386">
            <a:extLst>
              <a:ext uri="{FF2B5EF4-FFF2-40B4-BE49-F238E27FC236}">
                <a16:creationId xmlns:a16="http://schemas.microsoft.com/office/drawing/2014/main" id="{b8f516e9-1e80-48aa-bc05-4beaaed79f88}"/>
              </a:ext>
            </a:extLst>
          </xdr:cNvPr>
          <xdr:cNvSpPr/>
        </xdr:nvSpPr>
        <xdr:spPr>
          <a:xfrm>
            <a:off x="9363076" y="5440363"/>
            <a:ext cx="633413" cy="152400"/>
          </a:xfrm>
          <a:custGeom>
            <a:gdLst>
              <a:gd name="T0" fmla="*/ 399 w 399"/>
              <a:gd name="T1" fmla="*/ 96 h 96"/>
              <a:gd name="T2" fmla="*/ 138 w 399"/>
              <a:gd name="T3" fmla="*/ 96 h 96"/>
              <a:gd name="T4" fmla="*/ 0 w 399"/>
              <a:gd name="T5" fmla="*/ 0 h 96"/>
              <a:gd name="T6" fmla="*/ 261 w 399"/>
              <a:gd name="T7" fmla="*/ 0 h 96"/>
              <a:gd name="T8" fmla="*/ 399 w 399"/>
              <a:gd name="T9" fmla="*/ 96 h 96"/>
            </a:gdLst>
            <a:rect l="0" t="0" r="r" b="b"/>
            <a:pathLst>
              <a:path h="96" w="399">
                <a:moveTo>
                  <a:pt x="399" y="96"/>
                </a:moveTo>
                <a:lnTo>
                  <a:pt x="138" y="96"/>
                </a:lnTo>
                <a:lnTo>
                  <a:pt x="0" y="0"/>
                </a:lnTo>
                <a:lnTo>
                  <a:pt x="261" y="0"/>
                </a:lnTo>
                <a:lnTo>
                  <a:pt x="399" y="96"/>
                </a:lnTo>
                <a:close/>
              </a:path>
            </a:pathLst>
          </a:custGeom>
          <a:solidFill>
            <a:srgbClr val="D2B69B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>
        <xdr:nvSpPr>
          <xdr:cNvPr id="87" name="Rectangle 387">
            <a:extLst>
              <a:ext uri="{FF2B5EF4-FFF2-40B4-BE49-F238E27FC236}">
                <a16:creationId xmlns:a16="http://schemas.microsoft.com/office/drawing/2014/main" id="{6c708b49-67b8-42b1-9d4a-eba39ebfd016}"/>
              </a:ext>
            </a:extLst>
          </xdr:cNvPr>
          <xdr:cNvSpPr>
            <a:spLocks noChangeArrowheads="1"/>
          </xdr:cNvSpPr>
        </xdr:nvSpPr>
        <xdr:spPr>
          <a:xfrm>
            <a:off x="9202739" y="5753101"/>
            <a:ext cx="69850" cy="76200"/>
          </a:xfrm>
          <a:prstGeom prst="rect"/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>
        <xdr:nvSpPr>
          <xdr:cNvPr id="88" name="Freeform 388">
            <a:extLst>
              <a:ext uri="{FF2B5EF4-FFF2-40B4-BE49-F238E27FC236}">
                <a16:creationId xmlns:a16="http://schemas.microsoft.com/office/drawing/2014/main" id="{0c0bcf2e-67d0-4d55-8d4b-5ad82e151648}"/>
              </a:ext>
            </a:extLst>
          </xdr:cNvPr>
          <xdr:cNvSpPr/>
        </xdr:nvSpPr>
        <xdr:spPr>
          <a:xfrm>
            <a:off x="9164639" y="5697538"/>
            <a:ext cx="146050" cy="55563"/>
          </a:xfrm>
          <a:custGeom>
            <a:gdLst>
              <a:gd name="T0" fmla="*/ 92 w 92"/>
              <a:gd name="T1" fmla="*/ 35 h 35"/>
              <a:gd name="T2" fmla="*/ 0 w 92"/>
              <a:gd name="T3" fmla="*/ 35 h 35"/>
              <a:gd name="T4" fmla="*/ 46 w 92"/>
              <a:gd name="T5" fmla="*/ 0 h 35"/>
              <a:gd name="T6" fmla="*/ 92 w 92"/>
              <a:gd name="T7" fmla="*/ 35 h 35"/>
            </a:gdLst>
            <a:rect l="0" t="0" r="r" b="b"/>
            <a:pathLst>
              <a:path h="35" w="92">
                <a:moveTo>
                  <a:pt x="92" y="35"/>
                </a:moveTo>
                <a:lnTo>
                  <a:pt x="0" y="35"/>
                </a:lnTo>
                <a:lnTo>
                  <a:pt x="46" y="0"/>
                </a:lnTo>
                <a:lnTo>
                  <a:pt x="92" y="35"/>
                </a:lnTo>
                <a:close/>
              </a:path>
            </a:pathLst>
          </a:cu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</xdr:grpSp>
    <xdr:clientData/>
  </xdr:twoCellAnchor>
  <xdr:twoCellAnchor>
    <xdr:from>
      <xdr:col>8</xdr:col>
      <xdr:colOff>627529</xdr:colOff>
      <xdr:row>11</xdr:row>
      <xdr:rowOff>22412</xdr:rowOff>
    </xdr:from>
    <xdr:to>
      <xdr:col>9</xdr:col>
      <xdr:colOff>459441</xdr:colOff>
      <xdr:row>13</xdr:row>
      <xdr:rowOff>193488</xdr:rowOff>
    </xdr:to>
    <xdr:grpSp>
      <xdr:nvGrpSpPr>
        <xdr:cNvPr id="89" name="Group 370">
          <a:extLst>
            <a:ext uri="{FF2B5EF4-FFF2-40B4-BE49-F238E27FC236}">
              <a16:creationId xmlns:a16="http://schemas.microsoft.com/office/drawing/2014/main" id="{0bfc5ebe-924c-4f71-95c4-0af11d5fc831}"/>
            </a:ext>
          </a:extLst>
        </xdr:cNvPr>
        <xdr:cNvGrpSpPr>
          <a:grpSpLocks/>
        </xdr:cNvGrpSpPr>
      </xdr:nvGrpSpPr>
      <xdr:grpSpPr>
        <a:xfrm>
          <a:off x="6774180" y="2369820"/>
          <a:ext cx="693420" cy="624840"/>
          <a:chOff x="2697163" y="5102225"/>
          <a:chExt cx="558800" cy="787401"/>
        </a:xfrm>
      </xdr:grpSpPr>
      <xdr:sp>
        <xdr:nvSpPr>
          <xdr:cNvPr id="90" name="Freeform 345">
            <a:extLst>
              <a:ext uri="{FF2B5EF4-FFF2-40B4-BE49-F238E27FC236}">
                <a16:creationId xmlns:a16="http://schemas.microsoft.com/office/drawing/2014/main" id="{0b8370af-9147-4c20-b6df-b2e08961a7cd}"/>
              </a:ext>
            </a:extLst>
          </xdr:cNvPr>
          <xdr:cNvSpPr/>
        </xdr:nvSpPr>
        <xdr:spPr>
          <a:xfrm>
            <a:off x="2697163" y="5138738"/>
            <a:ext cx="558800" cy="750888"/>
          </a:xfrm>
          <a:custGeom>
            <a:gdLst>
              <a:gd name="T0" fmla="*/ 163 w 163"/>
              <a:gd name="T1" fmla="*/ 214 h 220"/>
              <a:gd name="T2" fmla="*/ 156 w 163"/>
              <a:gd name="T3" fmla="*/ 220 h 220"/>
              <a:gd name="T4" fmla="*/ 7 w 163"/>
              <a:gd name="T5" fmla="*/ 220 h 220"/>
              <a:gd name="T6" fmla="*/ 0 w 163"/>
              <a:gd name="T7" fmla="*/ 214 h 220"/>
              <a:gd name="T8" fmla="*/ 0 w 163"/>
              <a:gd name="T9" fmla="*/ 7 h 220"/>
              <a:gd name="T10" fmla="*/ 7 w 163"/>
              <a:gd name="T11" fmla="*/ 0 h 220"/>
              <a:gd name="T12" fmla="*/ 156 w 163"/>
              <a:gd name="T13" fmla="*/ 0 h 220"/>
              <a:gd name="T14" fmla="*/ 163 w 163"/>
              <a:gd name="T15" fmla="*/ 7 h 220"/>
              <a:gd name="T16" fmla="*/ 163 w 163"/>
              <a:gd name="T17" fmla="*/ 214 h 220"/>
            </a:gdLst>
            <a:rect l="0" t="0" r="r" b="b"/>
            <a:pathLst>
              <a:path h="220" w="163">
                <a:moveTo>
                  <a:pt x="163" y="214"/>
                </a:moveTo>
                <a:cubicBezTo>
                  <a:pt x="163" y="217"/>
                  <a:pt x="160" y="220"/>
                  <a:pt x="156" y="220"/>
                </a:cubicBezTo>
                <a:cubicBezTo>
                  <a:pt x="7" y="220"/>
                  <a:pt x="7" y="220"/>
                  <a:pt x="7" y="220"/>
                </a:cubicBezTo>
                <a:cubicBezTo>
                  <a:pt x="3" y="220"/>
                  <a:pt x="0" y="217"/>
                  <a:pt x="0" y="214"/>
                </a:cubicBezTo>
                <a:cubicBezTo>
                  <a:pt x="0" y="7"/>
                  <a:pt x="0" y="7"/>
                  <a:pt x="0" y="7"/>
                </a:cubicBezTo>
                <a:cubicBezTo>
                  <a:pt x="0" y="3"/>
                  <a:pt x="3" y="0"/>
                  <a:pt x="7" y="0"/>
                </a:cubicBezTo>
                <a:cubicBezTo>
                  <a:pt x="156" y="0"/>
                  <a:pt x="156" y="0"/>
                  <a:pt x="156" y="0"/>
                </a:cubicBezTo>
                <a:cubicBezTo>
                  <a:pt x="160" y="0"/>
                  <a:pt x="163" y="3"/>
                  <a:pt x="163" y="7"/>
                </a:cubicBezTo>
                <a:lnTo>
                  <a:pt x="163" y="214"/>
                </a:lnTo>
                <a:close/>
              </a:path>
            </a:pathLst>
          </a:custGeom>
          <a:solidFill>
            <a:srgbClr val="8E562E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>
        <xdr:nvSpPr>
          <xdr:cNvPr id="91" name="Freeform 346">
            <a:extLst>
              <a:ext uri="{FF2B5EF4-FFF2-40B4-BE49-F238E27FC236}">
                <a16:creationId xmlns:a16="http://schemas.microsoft.com/office/drawing/2014/main" id="{2342971d-21e8-4768-b6b3-95d0c2bc02dc}"/>
              </a:ext>
            </a:extLst>
          </xdr:cNvPr>
          <xdr:cNvSpPr/>
        </xdr:nvSpPr>
        <xdr:spPr>
          <a:xfrm>
            <a:off x="2844800" y="5159375"/>
            <a:ext cx="263525" cy="31750"/>
          </a:xfrm>
          <a:custGeom>
            <a:gdLst>
              <a:gd name="T0" fmla="*/ 77 w 77"/>
              <a:gd name="T1" fmla="*/ 9 h 9"/>
              <a:gd name="T2" fmla="*/ 67 w 77"/>
              <a:gd name="T3" fmla="*/ 0 h 9"/>
              <a:gd name="T4" fmla="*/ 10 w 77"/>
              <a:gd name="T5" fmla="*/ 0 h 9"/>
              <a:gd name="T6" fmla="*/ 0 w 77"/>
              <a:gd name="T7" fmla="*/ 9 h 9"/>
              <a:gd name="T8" fmla="*/ 77 w 77"/>
              <a:gd name="T9" fmla="*/ 9 h 9"/>
            </a:gdLst>
            <a:rect l="0" t="0" r="r" b="b"/>
            <a:pathLst>
              <a:path h="9" w="77">
                <a:moveTo>
                  <a:pt x="77" y="9"/>
                </a:moveTo>
                <a:cubicBezTo>
                  <a:pt x="76" y="4"/>
                  <a:pt x="72" y="0"/>
                  <a:pt x="67" y="0"/>
                </a:cubicBezTo>
                <a:cubicBezTo>
                  <a:pt x="10" y="0"/>
                  <a:pt x="10" y="0"/>
                  <a:pt x="10" y="0"/>
                </a:cubicBezTo>
                <a:cubicBezTo>
                  <a:pt x="5" y="0"/>
                  <a:pt x="1" y="4"/>
                  <a:pt x="0" y="9"/>
                </a:cubicBezTo>
                <a:lnTo>
                  <a:pt x="77" y="9"/>
                </a:lnTo>
                <a:close/>
              </a:path>
            </a:pathLst>
          </a:custGeom>
          <a:solidFill>
            <a:srgbClr val="B2B2B2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>
        <xdr:nvSpPr>
          <xdr:cNvPr id="92" name="Freeform 347">
            <a:extLst>
              <a:ext uri="{FF2B5EF4-FFF2-40B4-BE49-F238E27FC236}">
                <a16:creationId xmlns:a16="http://schemas.microsoft.com/office/drawing/2014/main" id="{2e882b7f-3ff1-4be4-84cc-c5d9e07c207a}"/>
              </a:ext>
            </a:extLst>
          </xdr:cNvPr>
          <xdr:cNvSpPr/>
        </xdr:nvSpPr>
        <xdr:spPr>
          <a:xfrm>
            <a:off x="2844800" y="5162550"/>
            <a:ext cx="17463" cy="49213"/>
          </a:xfrm>
          <a:custGeom>
            <a:gdLst>
              <a:gd name="T0" fmla="*/ 5 w 5"/>
              <a:gd name="T1" fmla="*/ 12 h 14"/>
              <a:gd name="T2" fmla="*/ 3 w 5"/>
              <a:gd name="T3" fmla="*/ 14 h 14"/>
              <a:gd name="T4" fmla="*/ 3 w 5"/>
              <a:gd name="T5" fmla="*/ 14 h 14"/>
              <a:gd name="T6" fmla="*/ 0 w 5"/>
              <a:gd name="T7" fmla="*/ 12 h 14"/>
              <a:gd name="T8" fmla="*/ 0 w 5"/>
              <a:gd name="T9" fmla="*/ 3 h 14"/>
              <a:gd name="T10" fmla="*/ 3 w 5"/>
              <a:gd name="T11" fmla="*/ 0 h 14"/>
              <a:gd name="T12" fmla="*/ 3 w 5"/>
              <a:gd name="T13" fmla="*/ 0 h 14"/>
              <a:gd name="T14" fmla="*/ 5 w 5"/>
              <a:gd name="T15" fmla="*/ 3 h 14"/>
              <a:gd name="T16" fmla="*/ 5 w 5"/>
              <a:gd name="T17" fmla="*/ 12 h 14"/>
            </a:gdLst>
            <a:rect l="0" t="0" r="r" b="b"/>
            <a:pathLst>
              <a:path h="14" w="5">
                <a:moveTo>
                  <a:pt x="5" y="12"/>
                </a:moveTo>
                <a:cubicBezTo>
                  <a:pt x="5" y="13"/>
                  <a:pt x="4" y="14"/>
                  <a:pt x="3" y="14"/>
                </a:cubicBezTo>
                <a:cubicBezTo>
                  <a:pt x="3" y="14"/>
                  <a:pt x="3" y="14"/>
                  <a:pt x="3" y="14"/>
                </a:cubicBezTo>
                <a:cubicBezTo>
                  <a:pt x="1" y="14"/>
                  <a:pt x="0" y="13"/>
                  <a:pt x="0" y="12"/>
                </a:cubicBezTo>
                <a:cubicBezTo>
                  <a:pt x="0" y="3"/>
                  <a:pt x="0" y="3"/>
                  <a:pt x="0" y="3"/>
                </a:cubicBezTo>
                <a:cubicBezTo>
                  <a:pt x="0" y="1"/>
                  <a:pt x="1" y="0"/>
                  <a:pt x="3" y="0"/>
                </a:cubicBezTo>
                <a:cubicBezTo>
                  <a:pt x="3" y="0"/>
                  <a:pt x="3" y="0"/>
                  <a:pt x="3" y="0"/>
                </a:cubicBezTo>
                <a:cubicBezTo>
                  <a:pt x="4" y="0"/>
                  <a:pt x="5" y="1"/>
                  <a:pt x="5" y="3"/>
                </a:cubicBezTo>
                <a:lnTo>
                  <a:pt x="5" y="12"/>
                </a:lnTo>
                <a:close/>
              </a:path>
            </a:pathLst>
          </a:custGeom>
          <a:solidFill>
            <a:srgbClr val="50505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>
        <xdr:nvSpPr>
          <xdr:cNvPr id="93" name="Freeform 348">
            <a:extLst>
              <a:ext uri="{FF2B5EF4-FFF2-40B4-BE49-F238E27FC236}">
                <a16:creationId xmlns:a16="http://schemas.microsoft.com/office/drawing/2014/main" id="{c8f47ea3-0af4-427f-9335-ae95867bc3fb}"/>
              </a:ext>
            </a:extLst>
          </xdr:cNvPr>
          <xdr:cNvSpPr/>
        </xdr:nvSpPr>
        <xdr:spPr>
          <a:xfrm>
            <a:off x="3090863" y="5162550"/>
            <a:ext cx="17463" cy="49213"/>
          </a:xfrm>
          <a:custGeom>
            <a:gdLst>
              <a:gd name="T0" fmla="*/ 5 w 5"/>
              <a:gd name="T1" fmla="*/ 12 h 14"/>
              <a:gd name="T2" fmla="*/ 2 w 5"/>
              <a:gd name="T3" fmla="*/ 14 h 14"/>
              <a:gd name="T4" fmla="*/ 2 w 5"/>
              <a:gd name="T5" fmla="*/ 14 h 14"/>
              <a:gd name="T6" fmla="*/ 0 w 5"/>
              <a:gd name="T7" fmla="*/ 12 h 14"/>
              <a:gd name="T8" fmla="*/ 0 w 5"/>
              <a:gd name="T9" fmla="*/ 3 h 14"/>
              <a:gd name="T10" fmla="*/ 2 w 5"/>
              <a:gd name="T11" fmla="*/ 0 h 14"/>
              <a:gd name="T12" fmla="*/ 2 w 5"/>
              <a:gd name="T13" fmla="*/ 0 h 14"/>
              <a:gd name="T14" fmla="*/ 5 w 5"/>
              <a:gd name="T15" fmla="*/ 3 h 14"/>
              <a:gd name="T16" fmla="*/ 5 w 5"/>
              <a:gd name="T17" fmla="*/ 12 h 14"/>
            </a:gdLst>
            <a:rect l="0" t="0" r="r" b="b"/>
            <a:pathLst>
              <a:path h="14" w="5">
                <a:moveTo>
                  <a:pt x="5" y="12"/>
                </a:moveTo>
                <a:cubicBezTo>
                  <a:pt x="5" y="13"/>
                  <a:pt x="4" y="14"/>
                  <a:pt x="2" y="14"/>
                </a:cubicBezTo>
                <a:cubicBezTo>
                  <a:pt x="2" y="14"/>
                  <a:pt x="2" y="14"/>
                  <a:pt x="2" y="14"/>
                </a:cubicBezTo>
                <a:cubicBezTo>
                  <a:pt x="1" y="14"/>
                  <a:pt x="0" y="13"/>
                  <a:pt x="0" y="12"/>
                </a:cubicBezTo>
                <a:cubicBezTo>
                  <a:pt x="0" y="3"/>
                  <a:pt x="0" y="3"/>
                  <a:pt x="0" y="3"/>
                </a:cubicBezTo>
                <a:cubicBezTo>
                  <a:pt x="0" y="1"/>
                  <a:pt x="1" y="0"/>
                  <a:pt x="2" y="0"/>
                </a:cubicBezTo>
                <a:cubicBezTo>
                  <a:pt x="2" y="0"/>
                  <a:pt x="2" y="0"/>
                  <a:pt x="2" y="0"/>
                </a:cubicBezTo>
                <a:cubicBezTo>
                  <a:pt x="4" y="0"/>
                  <a:pt x="5" y="1"/>
                  <a:pt x="5" y="3"/>
                </a:cubicBezTo>
                <a:lnTo>
                  <a:pt x="5" y="12"/>
                </a:lnTo>
                <a:close/>
              </a:path>
            </a:pathLst>
          </a:custGeom>
          <a:solidFill>
            <a:srgbClr val="50505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>
        <xdr:nvSpPr>
          <xdr:cNvPr id="94" name="Freeform 349">
            <a:extLst>
              <a:ext uri="{FF2B5EF4-FFF2-40B4-BE49-F238E27FC236}">
                <a16:creationId xmlns:a16="http://schemas.microsoft.com/office/drawing/2014/main" id="{7b11959a-5b71-426e-b5ae-2b98cb119fd0}"/>
              </a:ext>
            </a:extLst>
          </xdr:cNvPr>
          <xdr:cNvSpPr>
            <a:spLocks noEditPoints="1"/>
          </xdr:cNvSpPr>
        </xdr:nvSpPr>
        <xdr:spPr>
          <a:xfrm>
            <a:off x="2800350" y="5102225"/>
            <a:ext cx="349250" cy="136525"/>
          </a:xfrm>
          <a:custGeom>
            <a:gdLst>
              <a:gd name="T0" fmla="*/ 84 w 102"/>
              <a:gd name="T1" fmla="*/ 23 h 40"/>
              <a:gd name="T2" fmla="*/ 74 w 102"/>
              <a:gd name="T3" fmla="*/ 23 h 40"/>
              <a:gd name="T4" fmla="*/ 75 w 102"/>
              <a:gd name="T5" fmla="*/ 23 h 40"/>
              <a:gd name="T6" fmla="*/ 62 w 102"/>
              <a:gd name="T7" fmla="*/ 11 h 40"/>
              <a:gd name="T8" fmla="*/ 62 w 102"/>
              <a:gd name="T9" fmla="*/ 11 h 40"/>
              <a:gd name="T10" fmla="*/ 62 w 102"/>
              <a:gd name="T11" fmla="*/ 11 h 40"/>
              <a:gd name="T12" fmla="*/ 51 w 102"/>
              <a:gd name="T13" fmla="*/ 0 h 40"/>
              <a:gd name="T14" fmla="*/ 41 w 102"/>
              <a:gd name="T15" fmla="*/ 11 h 40"/>
              <a:gd name="T16" fmla="*/ 41 w 102"/>
              <a:gd name="T17" fmla="*/ 11 h 40"/>
              <a:gd name="T18" fmla="*/ 28 w 102"/>
              <a:gd name="T19" fmla="*/ 23 h 40"/>
              <a:gd name="T20" fmla="*/ 29 w 102"/>
              <a:gd name="T21" fmla="*/ 23 h 40"/>
              <a:gd name="T22" fmla="*/ 19 w 102"/>
              <a:gd name="T23" fmla="*/ 23 h 40"/>
              <a:gd name="T24" fmla="*/ 0 w 102"/>
              <a:gd name="T25" fmla="*/ 40 h 40"/>
              <a:gd name="T26" fmla="*/ 102 w 102"/>
              <a:gd name="T27" fmla="*/ 40 h 40"/>
              <a:gd name="T28" fmla="*/ 84 w 102"/>
              <a:gd name="T29" fmla="*/ 23 h 40"/>
              <a:gd name="T30" fmla="*/ 51 w 102"/>
              <a:gd name="T31" fmla="*/ 5 h 40"/>
              <a:gd name="T32" fmla="*/ 57 w 102"/>
              <a:gd name="T33" fmla="*/ 11 h 40"/>
              <a:gd name="T34" fmla="*/ 51 w 102"/>
              <a:gd name="T35" fmla="*/ 16 h 40"/>
              <a:gd name="T36" fmla="*/ 46 w 102"/>
              <a:gd name="T37" fmla="*/ 11 h 40"/>
              <a:gd name="T38" fmla="*/ 51 w 102"/>
              <a:gd name="T39" fmla="*/ 5 h 40"/>
            </a:gdLst>
            <a:rect l="0" t="0" r="r" b="b"/>
            <a:pathLst>
              <a:path h="40" w="102">
                <a:moveTo>
                  <a:pt x="84" y="23"/>
                </a:moveTo>
                <a:cubicBezTo>
                  <a:pt x="74" y="23"/>
                  <a:pt x="74" y="23"/>
                  <a:pt x="74" y="23"/>
                </a:cubicBezTo>
                <a:cubicBezTo>
                  <a:pt x="75" y="23"/>
                  <a:pt x="75" y="23"/>
                  <a:pt x="75" y="23"/>
                </a:cubicBezTo>
                <a:cubicBezTo>
                  <a:pt x="68" y="23"/>
                  <a:pt x="62" y="18"/>
                  <a:pt x="62" y="11"/>
                </a:cubicBezTo>
                <a:cubicBezTo>
                  <a:pt x="62" y="11"/>
                  <a:pt x="62" y="11"/>
                  <a:pt x="62" y="11"/>
                </a:cubicBezTo>
                <a:cubicBezTo>
                  <a:pt x="62" y="11"/>
                  <a:pt x="62" y="11"/>
                  <a:pt x="62" y="11"/>
                </a:cubicBezTo>
                <a:cubicBezTo>
                  <a:pt x="62" y="5"/>
                  <a:pt x="57" y="0"/>
                  <a:pt x="51" y="0"/>
                </a:cubicBezTo>
                <a:cubicBezTo>
                  <a:pt x="45" y="0"/>
                  <a:pt x="41" y="5"/>
                  <a:pt x="41" y="11"/>
                </a:cubicBezTo>
                <a:cubicBezTo>
                  <a:pt x="41" y="11"/>
                  <a:pt x="41" y="11"/>
                  <a:pt x="41" y="11"/>
                </a:cubicBezTo>
                <a:cubicBezTo>
                  <a:pt x="41" y="18"/>
                  <a:pt x="35" y="23"/>
                  <a:pt x="28" y="23"/>
                </a:cubicBezTo>
                <a:cubicBezTo>
                  <a:pt x="29" y="23"/>
                  <a:pt x="29" y="23"/>
                  <a:pt x="29" y="23"/>
                </a:cubicBezTo>
                <a:cubicBezTo>
                  <a:pt x="19" y="23"/>
                  <a:pt x="19" y="23"/>
                  <a:pt x="19" y="23"/>
                </a:cubicBezTo>
                <a:cubicBezTo>
                  <a:pt x="9" y="23"/>
                  <a:pt x="1" y="31"/>
                  <a:pt x="0" y="40"/>
                </a:cubicBezTo>
                <a:cubicBezTo>
                  <a:pt x="102" y="40"/>
                  <a:pt x="102" y="40"/>
                  <a:pt x="102" y="40"/>
                </a:cubicBezTo>
                <a:cubicBezTo>
                  <a:pt x="102" y="31"/>
                  <a:pt x="94" y="23"/>
                  <a:pt x="84" y="23"/>
                </a:cubicBezTo>
                <a:close/>
                <a:moveTo>
                  <a:pt x="51" y="5"/>
                </a:moveTo>
                <a:cubicBezTo>
                  <a:pt x="54" y="5"/>
                  <a:pt x="57" y="8"/>
                  <a:pt x="57" y="11"/>
                </a:cubicBezTo>
                <a:cubicBezTo>
                  <a:pt x="57" y="14"/>
                  <a:pt x="54" y="16"/>
                  <a:pt x="51" y="16"/>
                </a:cubicBezTo>
                <a:cubicBezTo>
                  <a:pt x="48" y="16"/>
                  <a:pt x="46" y="14"/>
                  <a:pt x="46" y="11"/>
                </a:cubicBezTo>
                <a:cubicBezTo>
                  <a:pt x="46" y="8"/>
                  <a:pt x="48" y="5"/>
                  <a:pt x="51" y="5"/>
                </a:cubicBezTo>
                <a:close/>
              </a:path>
            </a:pathLst>
          </a:custGeom>
          <a:solidFill>
            <a:srgbClr val="D2D2D2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</xdr:grpSp>
    <xdr:clientData/>
  </xdr:twoCellAnchor>
  <xdr:twoCellAnchor>
    <xdr:from>
      <xdr:col>6</xdr:col>
      <xdr:colOff>80571</xdr:colOff>
      <xdr:row>20</xdr:row>
      <xdr:rowOff>134471</xdr:rowOff>
    </xdr:from>
    <xdr:to>
      <xdr:col>6</xdr:col>
      <xdr:colOff>649940</xdr:colOff>
      <xdr:row>24</xdr:row>
      <xdr:rowOff>116540</xdr:rowOff>
    </xdr:to>
    <xdr:grpSp>
      <xdr:nvGrpSpPr>
        <xdr:cNvPr id="95" name="Group 137">
          <a:extLst>
            <a:ext uri="{FF2B5EF4-FFF2-40B4-BE49-F238E27FC236}">
              <a16:creationId xmlns:a16="http://schemas.microsoft.com/office/drawing/2014/main" id="{e49ca4b4-8483-4807-baa4-b77a2720aee2}"/>
            </a:ext>
          </a:extLst>
        </xdr:cNvPr>
        <xdr:cNvGrpSpPr>
          <a:grpSpLocks/>
        </xdr:cNvGrpSpPr>
      </xdr:nvGrpSpPr>
      <xdr:grpSpPr>
        <a:xfrm>
          <a:off x="4511040" y="4541520"/>
          <a:ext cx="571500" cy="777240"/>
          <a:chOff x="1673225" y="5280025"/>
          <a:chExt cx="355600" cy="609600"/>
        </a:xfrm>
      </xdr:grpSpPr>
      <xdr:sp>
        <xdr:nvSpPr>
          <xdr:cNvPr id="96" name="Freeform 132">
            <a:extLst>
              <a:ext uri="{FF2B5EF4-FFF2-40B4-BE49-F238E27FC236}">
                <a16:creationId xmlns:a16="http://schemas.microsoft.com/office/drawing/2014/main" id="{e90bf935-c4b4-4361-a5ba-bdd992a023c4}"/>
              </a:ext>
            </a:extLst>
          </xdr:cNvPr>
          <xdr:cNvSpPr/>
        </xdr:nvSpPr>
        <xdr:spPr>
          <a:xfrm>
            <a:off x="1673225" y="5524500"/>
            <a:ext cx="355600" cy="365125"/>
          </a:xfrm>
          <a:custGeom>
            <a:gdLst>
              <a:gd name="T0" fmla="*/ 104 w 104"/>
              <a:gd name="T1" fmla="*/ 92 h 107"/>
              <a:gd name="T2" fmla="*/ 53 w 104"/>
              <a:gd name="T3" fmla="*/ 107 h 107"/>
              <a:gd name="T4" fmla="*/ 0 w 104"/>
              <a:gd name="T5" fmla="*/ 92 h 107"/>
              <a:gd name="T6" fmla="*/ 0 w 104"/>
              <a:gd name="T7" fmla="*/ 0 h 107"/>
              <a:gd name="T8" fmla="*/ 104 w 104"/>
              <a:gd name="T9" fmla="*/ 0 h 107"/>
              <a:gd name="T10" fmla="*/ 104 w 104"/>
              <a:gd name="T11" fmla="*/ 92 h 107"/>
            </a:gdLst>
            <a:rect l="0" t="0" r="r" b="b"/>
            <a:pathLst>
              <a:path h="107" w="104">
                <a:moveTo>
                  <a:pt x="104" y="92"/>
                </a:moveTo>
                <a:cubicBezTo>
                  <a:pt x="104" y="92"/>
                  <a:pt x="81" y="107"/>
                  <a:pt x="53" y="107"/>
                </a:cubicBezTo>
                <a:cubicBezTo>
                  <a:pt x="24" y="107"/>
                  <a:pt x="0" y="92"/>
                  <a:pt x="0" y="92"/>
                </a:cubicBezTo>
                <a:cubicBezTo>
                  <a:pt x="0" y="0"/>
                  <a:pt x="0" y="0"/>
                  <a:pt x="0" y="0"/>
                </a:cubicBezTo>
                <a:cubicBezTo>
                  <a:pt x="104" y="0"/>
                  <a:pt x="104" y="0"/>
                  <a:pt x="104" y="0"/>
                </a:cubicBezTo>
                <a:lnTo>
                  <a:pt x="104" y="92"/>
                </a:lnTo>
                <a:close/>
              </a:path>
            </a:pathLst>
          </a:custGeom>
          <a:solidFill>
            <a:srgbClr val="FFFFFF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>
        <xdr:nvSpPr>
          <xdr:cNvPr id="97" name="Freeform 133">
            <a:extLst>
              <a:ext uri="{FF2B5EF4-FFF2-40B4-BE49-F238E27FC236}">
                <a16:creationId xmlns:a16="http://schemas.microsoft.com/office/drawing/2014/main" id="{800178e1-9887-4bbd-b672-37a52471f1d2}"/>
              </a:ext>
            </a:extLst>
          </xdr:cNvPr>
          <xdr:cNvSpPr/>
        </xdr:nvSpPr>
        <xdr:spPr>
          <a:xfrm>
            <a:off x="1738313" y="5310188"/>
            <a:ext cx="47625" cy="220663"/>
          </a:xfrm>
          <a:custGeom>
            <a:gdLst>
              <a:gd name="T0" fmla="*/ 14 w 14"/>
              <a:gd name="T1" fmla="*/ 58 h 65"/>
              <a:gd name="T2" fmla="*/ 7 w 14"/>
              <a:gd name="T3" fmla="*/ 65 h 65"/>
              <a:gd name="T4" fmla="*/ 7 w 14"/>
              <a:gd name="T5" fmla="*/ 65 h 65"/>
              <a:gd name="T6" fmla="*/ 0 w 14"/>
              <a:gd name="T7" fmla="*/ 58 h 65"/>
              <a:gd name="T8" fmla="*/ 0 w 14"/>
              <a:gd name="T9" fmla="*/ 7 h 65"/>
              <a:gd name="T10" fmla="*/ 7 w 14"/>
              <a:gd name="T11" fmla="*/ 0 h 65"/>
              <a:gd name="T12" fmla="*/ 7 w 14"/>
              <a:gd name="T13" fmla="*/ 0 h 65"/>
              <a:gd name="T14" fmla="*/ 14 w 14"/>
              <a:gd name="T15" fmla="*/ 7 h 65"/>
              <a:gd name="T16" fmla="*/ 14 w 14"/>
              <a:gd name="T17" fmla="*/ 58 h 65"/>
            </a:gdLst>
            <a:rect l="0" t="0" r="r" b="b"/>
            <a:pathLst>
              <a:path h="65" w="14">
                <a:moveTo>
                  <a:pt x="14" y="58"/>
                </a:moveTo>
                <a:cubicBezTo>
                  <a:pt x="14" y="62"/>
                  <a:pt x="11" y="65"/>
                  <a:pt x="7" y="65"/>
                </a:cubicBezTo>
                <a:cubicBezTo>
                  <a:pt x="7" y="65"/>
                  <a:pt x="7" y="65"/>
                  <a:pt x="7" y="65"/>
                </a:cubicBezTo>
                <a:cubicBezTo>
                  <a:pt x="3" y="65"/>
                  <a:pt x="0" y="62"/>
                  <a:pt x="0" y="58"/>
                </a:cubicBezTo>
                <a:cubicBezTo>
                  <a:pt x="0" y="7"/>
                  <a:pt x="0" y="7"/>
                  <a:pt x="0" y="7"/>
                </a:cubicBezTo>
                <a:cubicBezTo>
                  <a:pt x="0" y="3"/>
                  <a:pt x="3" y="0"/>
                  <a:pt x="7" y="0"/>
                </a:cubicBezTo>
                <a:cubicBezTo>
                  <a:pt x="7" y="0"/>
                  <a:pt x="7" y="0"/>
                  <a:pt x="7" y="0"/>
                </a:cubicBezTo>
                <a:cubicBezTo>
                  <a:pt x="11" y="0"/>
                  <a:pt x="14" y="3"/>
                  <a:pt x="14" y="7"/>
                </a:cubicBezTo>
                <a:lnTo>
                  <a:pt x="14" y="58"/>
                </a:lnTo>
                <a:close/>
              </a:path>
            </a:pathLst>
          </a:custGeom>
          <a:solidFill>
            <a:srgbClr val="FF8C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>
        <xdr:nvSpPr>
          <xdr:cNvPr id="98" name="Rectangle 134">
            <a:extLst>
              <a:ext uri="{FF2B5EF4-FFF2-40B4-BE49-F238E27FC236}">
                <a16:creationId xmlns:a16="http://schemas.microsoft.com/office/drawing/2014/main" id="{2dd8f250-40e0-47fa-a99e-03683643525c}"/>
              </a:ext>
            </a:extLst>
          </xdr:cNvPr>
          <xdr:cNvSpPr>
            <a:spLocks noChangeArrowheads="1"/>
          </xdr:cNvSpPr>
        </xdr:nvSpPr>
        <xdr:spPr>
          <a:xfrm>
            <a:off x="1731963" y="5357813"/>
            <a:ext cx="57150" cy="6350"/>
          </a:xfrm>
          <a:prstGeom prst="rect"/>
          <a:solidFill>
            <a:srgbClr val="FFFFFF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>
        <xdr:nvSpPr>
          <xdr:cNvPr id="99" name="Rectangle 135">
            <a:extLst>
              <a:ext uri="{FF2B5EF4-FFF2-40B4-BE49-F238E27FC236}">
                <a16:creationId xmlns:a16="http://schemas.microsoft.com/office/drawing/2014/main" id="{b38c7cff-de67-4dbe-bd13-20540be4d4a7}"/>
              </a:ext>
            </a:extLst>
          </xdr:cNvPr>
          <xdr:cNvSpPr>
            <a:spLocks noChangeArrowheads="1"/>
          </xdr:cNvSpPr>
        </xdr:nvSpPr>
        <xdr:spPr>
          <a:xfrm>
            <a:off x="1731963" y="5372100"/>
            <a:ext cx="57150" cy="9525"/>
          </a:xfrm>
          <a:prstGeom prst="rect"/>
          <a:solidFill>
            <a:srgbClr val="FFFFFF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>
        <xdr:nvSpPr>
          <xdr:cNvPr id="100" name="Rectangle 136">
            <a:extLst>
              <a:ext uri="{FF2B5EF4-FFF2-40B4-BE49-F238E27FC236}">
                <a16:creationId xmlns:a16="http://schemas.microsoft.com/office/drawing/2014/main" id="{45e653a9-84b1-48f1-8a45-d6698d21f85f}"/>
              </a:ext>
            </a:extLst>
          </xdr:cNvPr>
          <xdr:cNvSpPr>
            <a:spLocks noChangeArrowheads="1"/>
          </xdr:cNvSpPr>
        </xdr:nvSpPr>
        <xdr:spPr>
          <a:xfrm>
            <a:off x="1731963" y="5387975"/>
            <a:ext cx="57150" cy="11113"/>
          </a:xfrm>
          <a:prstGeom prst="rect"/>
          <a:solidFill>
            <a:srgbClr val="FFFFFF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>
        <xdr:nvSpPr>
          <xdr:cNvPr id="101" name="Freeform 137">
            <a:extLst>
              <a:ext uri="{FF2B5EF4-FFF2-40B4-BE49-F238E27FC236}">
                <a16:creationId xmlns:a16="http://schemas.microsoft.com/office/drawing/2014/main" id="{736513b7-d4ea-4891-b44c-f77db31470ae}"/>
              </a:ext>
            </a:extLst>
          </xdr:cNvPr>
          <xdr:cNvSpPr/>
        </xdr:nvSpPr>
        <xdr:spPr>
          <a:xfrm>
            <a:off x="1833563" y="5307013"/>
            <a:ext cx="55563" cy="223838"/>
          </a:xfrm>
          <a:custGeom>
            <a:gdLst>
              <a:gd name="T0" fmla="*/ 16 w 16"/>
              <a:gd name="T1" fmla="*/ 58 h 66"/>
              <a:gd name="T2" fmla="*/ 8 w 16"/>
              <a:gd name="T3" fmla="*/ 66 h 66"/>
              <a:gd name="T4" fmla="*/ 8 w 16"/>
              <a:gd name="T5" fmla="*/ 66 h 66"/>
              <a:gd name="T6" fmla="*/ 0 w 16"/>
              <a:gd name="T7" fmla="*/ 58 h 66"/>
              <a:gd name="T8" fmla="*/ 0 w 16"/>
              <a:gd name="T9" fmla="*/ 8 h 66"/>
              <a:gd name="T10" fmla="*/ 8 w 16"/>
              <a:gd name="T11" fmla="*/ 0 h 66"/>
              <a:gd name="T12" fmla="*/ 8 w 16"/>
              <a:gd name="T13" fmla="*/ 0 h 66"/>
              <a:gd name="T14" fmla="*/ 16 w 16"/>
              <a:gd name="T15" fmla="*/ 8 h 66"/>
              <a:gd name="T16" fmla="*/ 16 w 16"/>
              <a:gd name="T17" fmla="*/ 58 h 66"/>
            </a:gdLst>
            <a:rect l="0" t="0" r="r" b="b"/>
            <a:pathLst>
              <a:path h="66" w="16">
                <a:moveTo>
                  <a:pt x="16" y="58"/>
                </a:moveTo>
                <a:cubicBezTo>
                  <a:pt x="16" y="62"/>
                  <a:pt x="13" y="66"/>
                  <a:pt x="8" y="66"/>
                </a:cubicBezTo>
                <a:cubicBezTo>
                  <a:pt x="8" y="66"/>
                  <a:pt x="8" y="66"/>
                  <a:pt x="8" y="66"/>
                </a:cubicBezTo>
                <a:cubicBezTo>
                  <a:pt x="4" y="66"/>
                  <a:pt x="0" y="62"/>
                  <a:pt x="0" y="58"/>
                </a:cubicBezTo>
                <a:cubicBezTo>
                  <a:pt x="0" y="8"/>
                  <a:pt x="0" y="8"/>
                  <a:pt x="0" y="8"/>
                </a:cubicBezTo>
                <a:cubicBezTo>
                  <a:pt x="0" y="3"/>
                  <a:pt x="4" y="0"/>
                  <a:pt x="8" y="0"/>
                </a:cubicBezTo>
                <a:cubicBezTo>
                  <a:pt x="8" y="0"/>
                  <a:pt x="8" y="0"/>
                  <a:pt x="8" y="0"/>
                </a:cubicBezTo>
                <a:cubicBezTo>
                  <a:pt x="13" y="0"/>
                  <a:pt x="16" y="3"/>
                  <a:pt x="16" y="8"/>
                </a:cubicBezTo>
                <a:lnTo>
                  <a:pt x="16" y="58"/>
                </a:lnTo>
                <a:close/>
              </a:path>
            </a:pathLst>
          </a:custGeom>
          <a:solidFill>
            <a:srgbClr val="50505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>
        <xdr:nvSpPr>
          <xdr:cNvPr id="102" name="Freeform 138">
            <a:extLst>
              <a:ext uri="{FF2B5EF4-FFF2-40B4-BE49-F238E27FC236}">
                <a16:creationId xmlns:a16="http://schemas.microsoft.com/office/drawing/2014/main" id="{ea03c39b-c0be-4aa1-a2e0-c16f1cec7e9c}"/>
              </a:ext>
            </a:extLst>
          </xdr:cNvPr>
          <xdr:cNvSpPr/>
        </xdr:nvSpPr>
        <xdr:spPr>
          <a:xfrm>
            <a:off x="1851025" y="5280025"/>
            <a:ext cx="20638" cy="111125"/>
          </a:xfrm>
          <a:custGeom>
            <a:gdLst>
              <a:gd name="T0" fmla="*/ 6 w 6"/>
              <a:gd name="T1" fmla="*/ 29 h 33"/>
              <a:gd name="T2" fmla="*/ 3 w 6"/>
              <a:gd name="T3" fmla="*/ 33 h 33"/>
              <a:gd name="T4" fmla="*/ 3 w 6"/>
              <a:gd name="T5" fmla="*/ 33 h 33"/>
              <a:gd name="T6" fmla="*/ 0 w 6"/>
              <a:gd name="T7" fmla="*/ 29 h 33"/>
              <a:gd name="T8" fmla="*/ 0 w 6"/>
              <a:gd name="T9" fmla="*/ 3 h 33"/>
              <a:gd name="T10" fmla="*/ 3 w 6"/>
              <a:gd name="T11" fmla="*/ 0 h 33"/>
              <a:gd name="T12" fmla="*/ 3 w 6"/>
              <a:gd name="T13" fmla="*/ 0 h 33"/>
              <a:gd name="T14" fmla="*/ 6 w 6"/>
              <a:gd name="T15" fmla="*/ 3 h 33"/>
              <a:gd name="T16" fmla="*/ 6 w 6"/>
              <a:gd name="T17" fmla="*/ 29 h 33"/>
            </a:gdLst>
            <a:rect l="0" t="0" r="r" b="b"/>
            <a:pathLst>
              <a:path h="33" w="6">
                <a:moveTo>
                  <a:pt x="6" y="29"/>
                </a:moveTo>
                <a:cubicBezTo>
                  <a:pt x="6" y="31"/>
                  <a:pt x="5" y="33"/>
                  <a:pt x="3" y="33"/>
                </a:cubicBezTo>
                <a:cubicBezTo>
                  <a:pt x="3" y="33"/>
                  <a:pt x="3" y="33"/>
                  <a:pt x="3" y="33"/>
                </a:cubicBezTo>
                <a:cubicBezTo>
                  <a:pt x="1" y="33"/>
                  <a:pt x="0" y="31"/>
                  <a:pt x="0" y="29"/>
                </a:cubicBezTo>
                <a:cubicBezTo>
                  <a:pt x="0" y="3"/>
                  <a:pt x="0" y="3"/>
                  <a:pt x="0" y="3"/>
                </a:cubicBezTo>
                <a:cubicBezTo>
                  <a:pt x="0" y="1"/>
                  <a:pt x="1" y="0"/>
                  <a:pt x="3" y="0"/>
                </a:cubicBezTo>
                <a:cubicBezTo>
                  <a:pt x="3" y="0"/>
                  <a:pt x="3" y="0"/>
                  <a:pt x="3" y="0"/>
                </a:cubicBezTo>
                <a:cubicBezTo>
                  <a:pt x="5" y="0"/>
                  <a:pt x="6" y="1"/>
                  <a:pt x="6" y="3"/>
                </a:cubicBezTo>
                <a:lnTo>
                  <a:pt x="6" y="29"/>
                </a:lnTo>
                <a:close/>
              </a:path>
            </a:pathLst>
          </a:custGeom>
          <a:solidFill>
            <a:srgbClr val="50505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>
        <xdr:nvSpPr>
          <xdr:cNvPr id="103" name="Freeform 139">
            <a:extLst>
              <a:ext uri="{FF2B5EF4-FFF2-40B4-BE49-F238E27FC236}">
                <a16:creationId xmlns:a16="http://schemas.microsoft.com/office/drawing/2014/main" id="{16668871-bb47-4463-9106-decf8bff7e79}"/>
              </a:ext>
            </a:extLst>
          </xdr:cNvPr>
          <xdr:cNvSpPr/>
        </xdr:nvSpPr>
        <xdr:spPr>
          <a:xfrm>
            <a:off x="1912938" y="5384800"/>
            <a:ext cx="41275" cy="130175"/>
          </a:xfrm>
          <a:custGeom>
            <a:gdLst>
              <a:gd name="T0" fmla="*/ 12 w 12"/>
              <a:gd name="T1" fmla="*/ 32 h 38"/>
              <a:gd name="T2" fmla="*/ 6 w 12"/>
              <a:gd name="T3" fmla="*/ 38 h 38"/>
              <a:gd name="T4" fmla="*/ 6 w 12"/>
              <a:gd name="T5" fmla="*/ 38 h 38"/>
              <a:gd name="T6" fmla="*/ 0 w 12"/>
              <a:gd name="T7" fmla="*/ 32 h 38"/>
              <a:gd name="T8" fmla="*/ 0 w 12"/>
              <a:gd name="T9" fmla="*/ 6 h 38"/>
              <a:gd name="T10" fmla="*/ 6 w 12"/>
              <a:gd name="T11" fmla="*/ 0 h 38"/>
              <a:gd name="T12" fmla="*/ 6 w 12"/>
              <a:gd name="T13" fmla="*/ 0 h 38"/>
              <a:gd name="T14" fmla="*/ 12 w 12"/>
              <a:gd name="T15" fmla="*/ 6 h 38"/>
              <a:gd name="T16" fmla="*/ 12 w 12"/>
              <a:gd name="T17" fmla="*/ 32 h 38"/>
            </a:gdLst>
            <a:rect l="0" t="0" r="r" b="b"/>
            <a:pathLst>
              <a:path h="38" w="12">
                <a:moveTo>
                  <a:pt x="12" y="32"/>
                </a:moveTo>
                <a:cubicBezTo>
                  <a:pt x="12" y="35"/>
                  <a:pt x="10" y="38"/>
                  <a:pt x="6" y="38"/>
                </a:cubicBezTo>
                <a:cubicBezTo>
                  <a:pt x="6" y="38"/>
                  <a:pt x="6" y="38"/>
                  <a:pt x="6" y="38"/>
                </a:cubicBezTo>
                <a:cubicBezTo>
                  <a:pt x="3" y="38"/>
                  <a:pt x="0" y="35"/>
                  <a:pt x="0" y="32"/>
                </a:cubicBezTo>
                <a:cubicBezTo>
                  <a:pt x="0" y="6"/>
                  <a:pt x="0" y="6"/>
                  <a:pt x="0" y="6"/>
                </a:cubicBezTo>
                <a:cubicBezTo>
                  <a:pt x="0" y="3"/>
                  <a:pt x="3" y="0"/>
                  <a:pt x="6" y="0"/>
                </a:cubicBezTo>
                <a:cubicBezTo>
                  <a:pt x="6" y="0"/>
                  <a:pt x="6" y="0"/>
                  <a:pt x="6" y="0"/>
                </a:cubicBezTo>
                <a:cubicBezTo>
                  <a:pt x="10" y="0"/>
                  <a:pt x="12" y="3"/>
                  <a:pt x="12" y="6"/>
                </a:cubicBezTo>
                <a:lnTo>
                  <a:pt x="12" y="32"/>
                </a:lnTo>
                <a:close/>
              </a:path>
            </a:pathLst>
          </a:custGeom>
          <a:solidFill>
            <a:srgbClr val="50505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>
        <xdr:nvSpPr>
          <xdr:cNvPr id="104" name="Freeform 140">
            <a:extLst>
              <a:ext uri="{FF2B5EF4-FFF2-40B4-BE49-F238E27FC236}">
                <a16:creationId xmlns:a16="http://schemas.microsoft.com/office/drawing/2014/main" id="{e6079bcd-74c7-4ed6-9b2c-7e23bb30d04c}"/>
              </a:ext>
            </a:extLst>
          </xdr:cNvPr>
          <xdr:cNvSpPr/>
        </xdr:nvSpPr>
        <xdr:spPr>
          <a:xfrm>
            <a:off x="1927225" y="5364163"/>
            <a:ext cx="15875" cy="85725"/>
          </a:xfrm>
          <a:custGeom>
            <a:gdLst>
              <a:gd name="T0" fmla="*/ 5 w 5"/>
              <a:gd name="T1" fmla="*/ 23 h 25"/>
              <a:gd name="T2" fmla="*/ 2 w 5"/>
              <a:gd name="T3" fmla="*/ 25 h 25"/>
              <a:gd name="T4" fmla="*/ 2 w 5"/>
              <a:gd name="T5" fmla="*/ 25 h 25"/>
              <a:gd name="T6" fmla="*/ 0 w 5"/>
              <a:gd name="T7" fmla="*/ 23 h 25"/>
              <a:gd name="T8" fmla="*/ 0 w 5"/>
              <a:gd name="T9" fmla="*/ 3 h 25"/>
              <a:gd name="T10" fmla="*/ 2 w 5"/>
              <a:gd name="T11" fmla="*/ 0 h 25"/>
              <a:gd name="T12" fmla="*/ 2 w 5"/>
              <a:gd name="T13" fmla="*/ 0 h 25"/>
              <a:gd name="T14" fmla="*/ 5 w 5"/>
              <a:gd name="T15" fmla="*/ 3 h 25"/>
              <a:gd name="T16" fmla="*/ 5 w 5"/>
              <a:gd name="T17" fmla="*/ 23 h 25"/>
            </a:gdLst>
            <a:rect l="0" t="0" r="r" b="b"/>
            <a:pathLst>
              <a:path h="25" w="5">
                <a:moveTo>
                  <a:pt x="5" y="23"/>
                </a:moveTo>
                <a:cubicBezTo>
                  <a:pt x="5" y="24"/>
                  <a:pt x="4" y="25"/>
                  <a:pt x="2" y="25"/>
                </a:cubicBezTo>
                <a:cubicBezTo>
                  <a:pt x="2" y="25"/>
                  <a:pt x="2" y="25"/>
                  <a:pt x="2" y="25"/>
                </a:cubicBezTo>
                <a:cubicBezTo>
                  <a:pt x="1" y="25"/>
                  <a:pt x="0" y="24"/>
                  <a:pt x="0" y="23"/>
                </a:cubicBezTo>
                <a:cubicBezTo>
                  <a:pt x="0" y="3"/>
                  <a:pt x="0" y="3"/>
                  <a:pt x="0" y="3"/>
                </a:cubicBezTo>
                <a:cubicBezTo>
                  <a:pt x="0" y="2"/>
                  <a:pt x="1" y="0"/>
                  <a:pt x="2" y="0"/>
                </a:cubicBezTo>
                <a:cubicBezTo>
                  <a:pt x="2" y="0"/>
                  <a:pt x="2" y="0"/>
                  <a:pt x="2" y="0"/>
                </a:cubicBezTo>
                <a:cubicBezTo>
                  <a:pt x="4" y="0"/>
                  <a:pt x="5" y="2"/>
                  <a:pt x="5" y="3"/>
                </a:cubicBezTo>
                <a:lnTo>
                  <a:pt x="5" y="23"/>
                </a:lnTo>
                <a:close/>
              </a:path>
            </a:pathLst>
          </a:custGeom>
          <a:solidFill>
            <a:srgbClr val="50505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>
        <xdr:nvSpPr>
          <xdr:cNvPr id="105" name="Freeform 141">
            <a:extLst>
              <a:ext uri="{FF2B5EF4-FFF2-40B4-BE49-F238E27FC236}">
                <a16:creationId xmlns:a16="http://schemas.microsoft.com/office/drawing/2014/main" id="{73118246-a8d6-4b16-b9f0-76ed28ccb824}"/>
              </a:ext>
            </a:extLst>
          </xdr:cNvPr>
          <xdr:cNvSpPr/>
        </xdr:nvSpPr>
        <xdr:spPr>
          <a:xfrm>
            <a:off x="1673225" y="5459413"/>
            <a:ext cx="355600" cy="139700"/>
          </a:xfrm>
          <a:custGeom>
            <a:gdLst>
              <a:gd name="T0" fmla="*/ 0 w 104"/>
              <a:gd name="T1" fmla="*/ 23 h 41"/>
              <a:gd name="T2" fmla="*/ 52 w 104"/>
              <a:gd name="T3" fmla="*/ 41 h 41"/>
              <a:gd name="T4" fmla="*/ 104 w 104"/>
              <a:gd name="T5" fmla="*/ 23 h 41"/>
              <a:gd name="T6" fmla="*/ 104 w 104"/>
              <a:gd name="T7" fmla="*/ 0 h 41"/>
              <a:gd name="T8" fmla="*/ 0 w 104"/>
              <a:gd name="T9" fmla="*/ 0 h 41"/>
              <a:gd name="T10" fmla="*/ 0 w 104"/>
              <a:gd name="T11" fmla="*/ 23 h 41"/>
            </a:gdLst>
            <a:rect l="0" t="0" r="r" b="b"/>
            <a:pathLst>
              <a:path h="41" w="104">
                <a:moveTo>
                  <a:pt x="0" y="23"/>
                </a:moveTo>
                <a:cubicBezTo>
                  <a:pt x="14" y="35"/>
                  <a:pt x="32" y="41"/>
                  <a:pt x="52" y="41"/>
                </a:cubicBezTo>
                <a:cubicBezTo>
                  <a:pt x="72" y="41"/>
                  <a:pt x="90" y="35"/>
                  <a:pt x="104" y="23"/>
                </a:cubicBezTo>
                <a:cubicBezTo>
                  <a:pt x="104" y="0"/>
                  <a:pt x="104" y="0"/>
                  <a:pt x="104" y="0"/>
                </a:cubicBezTo>
                <a:cubicBezTo>
                  <a:pt x="0" y="0"/>
                  <a:pt x="0" y="0"/>
                  <a:pt x="0" y="0"/>
                </a:cubicBezTo>
                <a:lnTo>
                  <a:pt x="0" y="23"/>
                </a:lnTo>
                <a:close/>
              </a:path>
            </a:pathLst>
          </a:custGeom>
          <a:solidFill>
            <a:srgbClr val="40CDF5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>
        <xdr:nvSpPr>
          <xdr:cNvPr id="106" name="Freeform 142">
            <a:extLst>
              <a:ext uri="{FF2B5EF4-FFF2-40B4-BE49-F238E27FC236}">
                <a16:creationId xmlns:a16="http://schemas.microsoft.com/office/drawing/2014/main" id="{af7cb251-b327-4576-86f2-a5111e0434be}"/>
              </a:ext>
            </a:extLst>
          </xdr:cNvPr>
          <xdr:cNvSpPr/>
        </xdr:nvSpPr>
        <xdr:spPr>
          <a:xfrm>
            <a:off x="1841500" y="5340350"/>
            <a:ext cx="26988" cy="204788"/>
          </a:xfrm>
          <a:custGeom>
            <a:gdLst>
              <a:gd name="T0" fmla="*/ 8 w 8"/>
              <a:gd name="T1" fmla="*/ 56 h 60"/>
              <a:gd name="T2" fmla="*/ 4 w 8"/>
              <a:gd name="T3" fmla="*/ 60 h 60"/>
              <a:gd name="T4" fmla="*/ 4 w 8"/>
              <a:gd name="T5" fmla="*/ 60 h 60"/>
              <a:gd name="T6" fmla="*/ 0 w 8"/>
              <a:gd name="T7" fmla="*/ 56 h 60"/>
              <a:gd name="T8" fmla="*/ 0 w 8"/>
              <a:gd name="T9" fmla="*/ 4 h 60"/>
              <a:gd name="T10" fmla="*/ 4 w 8"/>
              <a:gd name="T11" fmla="*/ 0 h 60"/>
              <a:gd name="T12" fmla="*/ 4 w 8"/>
              <a:gd name="T13" fmla="*/ 0 h 60"/>
              <a:gd name="T14" fmla="*/ 8 w 8"/>
              <a:gd name="T15" fmla="*/ 4 h 60"/>
              <a:gd name="T16" fmla="*/ 8 w 8"/>
              <a:gd name="T17" fmla="*/ 56 h 60"/>
            </a:gdLst>
            <a:rect l="0" t="0" r="r" b="b"/>
            <a:pathLst>
              <a:path h="60" w="8">
                <a:moveTo>
                  <a:pt x="8" y="56"/>
                </a:moveTo>
                <a:cubicBezTo>
                  <a:pt x="8" y="58"/>
                  <a:pt x="7" y="60"/>
                  <a:pt x="4" y="60"/>
                </a:cubicBezTo>
                <a:cubicBezTo>
                  <a:pt x="4" y="60"/>
                  <a:pt x="4" y="60"/>
                  <a:pt x="4" y="60"/>
                </a:cubicBezTo>
                <a:cubicBezTo>
                  <a:pt x="2" y="60"/>
                  <a:pt x="0" y="58"/>
                  <a:pt x="0" y="56"/>
                </a:cubicBezTo>
                <a:cubicBezTo>
                  <a:pt x="0" y="4"/>
                  <a:pt x="0" y="4"/>
                  <a:pt x="0" y="4"/>
                </a:cubicBezTo>
                <a:cubicBezTo>
                  <a:pt x="0" y="2"/>
                  <a:pt x="2" y="0"/>
                  <a:pt x="4" y="0"/>
                </a:cubicBezTo>
                <a:cubicBezTo>
                  <a:pt x="4" y="0"/>
                  <a:pt x="4" y="0"/>
                  <a:pt x="4" y="0"/>
                </a:cubicBezTo>
                <a:cubicBezTo>
                  <a:pt x="7" y="0"/>
                  <a:pt x="8" y="2"/>
                  <a:pt x="8" y="4"/>
                </a:cubicBezTo>
                <a:lnTo>
                  <a:pt x="8" y="56"/>
                </a:lnTo>
                <a:close/>
              </a:path>
            </a:pathLst>
          </a:custGeom>
          <a:solidFill>
            <a:srgbClr val="FFFFFF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>
        <xdr:nvSpPr>
          <xdr:cNvPr id="107" name="Freeform 143">
            <a:extLst>
              <a:ext uri="{FF2B5EF4-FFF2-40B4-BE49-F238E27FC236}">
                <a16:creationId xmlns:a16="http://schemas.microsoft.com/office/drawing/2014/main" id="{900aa897-6d60-4ae8-a52a-fa2087c83ea0}"/>
              </a:ext>
            </a:extLst>
          </xdr:cNvPr>
          <xdr:cNvSpPr/>
        </xdr:nvSpPr>
        <xdr:spPr>
          <a:xfrm>
            <a:off x="1919288" y="5411788"/>
            <a:ext cx="20638" cy="112713"/>
          </a:xfrm>
          <a:custGeom>
            <a:gdLst>
              <a:gd name="T0" fmla="*/ 6 w 6"/>
              <a:gd name="T1" fmla="*/ 30 h 33"/>
              <a:gd name="T2" fmla="*/ 3 w 6"/>
              <a:gd name="T3" fmla="*/ 33 h 33"/>
              <a:gd name="T4" fmla="*/ 3 w 6"/>
              <a:gd name="T5" fmla="*/ 33 h 33"/>
              <a:gd name="T6" fmla="*/ 0 w 6"/>
              <a:gd name="T7" fmla="*/ 30 h 33"/>
              <a:gd name="T8" fmla="*/ 0 w 6"/>
              <a:gd name="T9" fmla="*/ 3 h 33"/>
              <a:gd name="T10" fmla="*/ 3 w 6"/>
              <a:gd name="T11" fmla="*/ 0 h 33"/>
              <a:gd name="T12" fmla="*/ 3 w 6"/>
              <a:gd name="T13" fmla="*/ 0 h 33"/>
              <a:gd name="T14" fmla="*/ 6 w 6"/>
              <a:gd name="T15" fmla="*/ 3 h 33"/>
              <a:gd name="T16" fmla="*/ 6 w 6"/>
              <a:gd name="T17" fmla="*/ 30 h 33"/>
            </a:gdLst>
            <a:rect l="0" t="0" r="r" b="b"/>
            <a:pathLst>
              <a:path h="33" w="6">
                <a:moveTo>
                  <a:pt x="6" y="30"/>
                </a:moveTo>
                <a:cubicBezTo>
                  <a:pt x="6" y="32"/>
                  <a:pt x="5" y="33"/>
                  <a:pt x="3" y="33"/>
                </a:cubicBezTo>
                <a:cubicBezTo>
                  <a:pt x="3" y="33"/>
                  <a:pt x="3" y="33"/>
                  <a:pt x="3" y="33"/>
                </a:cubicBezTo>
                <a:cubicBezTo>
                  <a:pt x="1" y="33"/>
                  <a:pt x="0" y="32"/>
                  <a:pt x="0" y="30"/>
                </a:cubicBezTo>
                <a:cubicBezTo>
                  <a:pt x="0" y="3"/>
                  <a:pt x="0" y="3"/>
                  <a:pt x="0" y="3"/>
                </a:cubicBezTo>
                <a:cubicBezTo>
                  <a:pt x="0" y="1"/>
                  <a:pt x="1" y="0"/>
                  <a:pt x="3" y="0"/>
                </a:cubicBezTo>
                <a:cubicBezTo>
                  <a:pt x="3" y="0"/>
                  <a:pt x="3" y="0"/>
                  <a:pt x="3" y="0"/>
                </a:cubicBezTo>
                <a:cubicBezTo>
                  <a:pt x="5" y="0"/>
                  <a:pt x="6" y="1"/>
                  <a:pt x="6" y="3"/>
                </a:cubicBezTo>
                <a:lnTo>
                  <a:pt x="6" y="30"/>
                </a:lnTo>
                <a:close/>
              </a:path>
            </a:pathLst>
          </a:custGeom>
          <a:solidFill>
            <a:srgbClr val="FFFFFF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>
        <xdr:nvSpPr>
          <xdr:cNvPr id="108" name="Freeform 144">
            <a:extLst>
              <a:ext uri="{FF2B5EF4-FFF2-40B4-BE49-F238E27FC236}">
                <a16:creationId xmlns:a16="http://schemas.microsoft.com/office/drawing/2014/main" id="{274f7210-afa4-4858-9866-340a9df83fe5}"/>
              </a:ext>
            </a:extLst>
          </xdr:cNvPr>
          <xdr:cNvSpPr/>
        </xdr:nvSpPr>
        <xdr:spPr>
          <a:xfrm>
            <a:off x="1738313" y="5310188"/>
            <a:ext cx="47625" cy="36513"/>
          </a:xfrm>
          <a:custGeom>
            <a:gdLst>
              <a:gd name="T0" fmla="*/ 14 w 14"/>
              <a:gd name="T1" fmla="*/ 9 h 11"/>
              <a:gd name="T2" fmla="*/ 12 w 14"/>
              <a:gd name="T3" fmla="*/ 11 h 11"/>
              <a:gd name="T4" fmla="*/ 2 w 14"/>
              <a:gd name="T5" fmla="*/ 11 h 11"/>
              <a:gd name="T6" fmla="*/ 0 w 14"/>
              <a:gd name="T7" fmla="*/ 9 h 11"/>
              <a:gd name="T8" fmla="*/ 0 w 14"/>
              <a:gd name="T9" fmla="*/ 2 h 11"/>
              <a:gd name="T10" fmla="*/ 2 w 14"/>
              <a:gd name="T11" fmla="*/ 0 h 11"/>
              <a:gd name="T12" fmla="*/ 12 w 14"/>
              <a:gd name="T13" fmla="*/ 0 h 11"/>
              <a:gd name="T14" fmla="*/ 14 w 14"/>
              <a:gd name="T15" fmla="*/ 2 h 11"/>
              <a:gd name="T16" fmla="*/ 14 w 14"/>
              <a:gd name="T17" fmla="*/ 9 h 11"/>
            </a:gdLst>
            <a:rect l="0" t="0" r="r" b="b"/>
            <a:pathLst>
              <a:path h="11" w="14">
                <a:moveTo>
                  <a:pt x="14" y="9"/>
                </a:moveTo>
                <a:cubicBezTo>
                  <a:pt x="14" y="10"/>
                  <a:pt x="13" y="11"/>
                  <a:pt x="12" y="11"/>
                </a:cubicBezTo>
                <a:cubicBezTo>
                  <a:pt x="2" y="11"/>
                  <a:pt x="2" y="11"/>
                  <a:pt x="2" y="11"/>
                </a:cubicBezTo>
                <a:cubicBezTo>
                  <a:pt x="1" y="11"/>
                  <a:pt x="0" y="10"/>
                  <a:pt x="0" y="9"/>
                </a:cubicBezTo>
                <a:cubicBezTo>
                  <a:pt x="0" y="2"/>
                  <a:pt x="0" y="2"/>
                  <a:pt x="0" y="2"/>
                </a:cubicBezTo>
                <a:cubicBezTo>
                  <a:pt x="0" y="1"/>
                  <a:pt x="1" y="0"/>
                  <a:pt x="2" y="0"/>
                </a:cubicBezTo>
                <a:cubicBezTo>
                  <a:pt x="12" y="0"/>
                  <a:pt x="12" y="0"/>
                  <a:pt x="12" y="0"/>
                </a:cubicBezTo>
                <a:cubicBezTo>
                  <a:pt x="13" y="0"/>
                  <a:pt x="14" y="1"/>
                  <a:pt x="14" y="2"/>
                </a:cubicBezTo>
                <a:lnTo>
                  <a:pt x="14" y="9"/>
                </a:lnTo>
                <a:close/>
              </a:path>
            </a:pathLst>
          </a:custGeom>
          <a:solidFill>
            <a:srgbClr val="FF8C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</xdr:grpSp>
    <xdr:clientData/>
  </xdr:twoCellAnchor>
  <xdr:twoCellAnchor>
    <xdr:from>
      <xdr:col>9</xdr:col>
      <xdr:colOff>44823</xdr:colOff>
      <xdr:row>21</xdr:row>
      <xdr:rowOff>156881</xdr:rowOff>
    </xdr:from>
    <xdr:to>
      <xdr:col>9</xdr:col>
      <xdr:colOff>502753</xdr:colOff>
      <xdr:row>24</xdr:row>
      <xdr:rowOff>131015</xdr:rowOff>
    </xdr:to>
    <xdr:grpSp>
      <xdr:nvGrpSpPr>
        <xdr:cNvPr id="113" name="Group 425">
          <a:extLst>
            <a:ext uri="{FF2B5EF4-FFF2-40B4-BE49-F238E27FC236}">
              <a16:creationId xmlns:a16="http://schemas.microsoft.com/office/drawing/2014/main" id="{82128e94-de37-4287-8bd8-a39b63821f3a}"/>
            </a:ext>
          </a:extLst>
        </xdr:cNvPr>
        <xdr:cNvGrpSpPr>
          <a:grpSpLocks/>
        </xdr:cNvGrpSpPr>
      </xdr:nvGrpSpPr>
      <xdr:grpSpPr>
        <a:xfrm>
          <a:off x="7056120" y="4792980"/>
          <a:ext cx="457200" cy="541020"/>
          <a:chOff x="10633084" y="2852743"/>
          <a:chExt cx="623888" cy="792163"/>
        </a:xfrm>
      </xdr:grpSpPr>
      <xdr:sp>
        <xdr:nvSpPr>
          <xdr:cNvPr id="114" name="Freeform 613">
            <a:extLst>
              <a:ext uri="{FF2B5EF4-FFF2-40B4-BE49-F238E27FC236}">
                <a16:creationId xmlns:a16="http://schemas.microsoft.com/office/drawing/2014/main" id="{81287b7f-723e-419b-bc41-22bb9de7f9cf}"/>
              </a:ext>
            </a:extLst>
          </xdr:cNvPr>
          <xdr:cNvSpPr/>
        </xdr:nvSpPr>
        <xdr:spPr>
          <a:xfrm>
            <a:off x="10633084" y="2852743"/>
            <a:ext cx="623888" cy="692151"/>
          </a:xfrm>
          <a:custGeom>
            <a:gdLst>
              <a:gd name="T0" fmla="*/ 174 w 182"/>
              <a:gd name="T1" fmla="*/ 14 h 203"/>
              <a:gd name="T2" fmla="*/ 164 w 182"/>
              <a:gd name="T3" fmla="*/ 14 h 203"/>
              <a:gd name="T4" fmla="*/ 144 w 182"/>
              <a:gd name="T5" fmla="*/ 0 h 203"/>
              <a:gd name="T6" fmla="*/ 20 w 182"/>
              <a:gd name="T7" fmla="*/ 0 h 203"/>
              <a:gd name="T8" fmla="*/ 0 w 182"/>
              <a:gd name="T9" fmla="*/ 20 h 203"/>
              <a:gd name="T10" fmla="*/ 0 w 182"/>
              <a:gd name="T11" fmla="*/ 183 h 203"/>
              <a:gd name="T12" fmla="*/ 20 w 182"/>
              <a:gd name="T13" fmla="*/ 203 h 203"/>
              <a:gd name="T14" fmla="*/ 144 w 182"/>
              <a:gd name="T15" fmla="*/ 203 h 203"/>
              <a:gd name="T16" fmla="*/ 165 w 182"/>
              <a:gd name="T17" fmla="*/ 183 h 203"/>
              <a:gd name="T18" fmla="*/ 165 w 182"/>
              <a:gd name="T19" fmla="*/ 91 h 203"/>
              <a:gd name="T20" fmla="*/ 174 w 182"/>
              <a:gd name="T21" fmla="*/ 91 h 203"/>
              <a:gd name="T22" fmla="*/ 182 w 182"/>
              <a:gd name="T23" fmla="*/ 83 h 203"/>
              <a:gd name="T24" fmla="*/ 182 w 182"/>
              <a:gd name="T25" fmla="*/ 22 h 203"/>
              <a:gd name="T26" fmla="*/ 174 w 182"/>
              <a:gd name="T27" fmla="*/ 14 h 203"/>
            </a:gdLst>
            <a:rect l="0" t="0" r="r" b="b"/>
            <a:pathLst>
              <a:path h="203" w="182">
                <a:moveTo>
                  <a:pt x="174" y="14"/>
                </a:moveTo>
                <a:cubicBezTo>
                  <a:pt x="164" y="14"/>
                  <a:pt x="164" y="14"/>
                  <a:pt x="164" y="14"/>
                </a:cubicBezTo>
                <a:cubicBezTo>
                  <a:pt x="161" y="6"/>
                  <a:pt x="153" y="0"/>
                  <a:pt x="144" y="0"/>
                </a:cubicBezTo>
                <a:cubicBezTo>
                  <a:pt x="20" y="0"/>
                  <a:pt x="20" y="0"/>
                  <a:pt x="20" y="0"/>
                </a:cubicBezTo>
                <a:cubicBezTo>
                  <a:pt x="9" y="0"/>
                  <a:pt x="0" y="9"/>
                  <a:pt x="0" y="20"/>
                </a:cubicBezTo>
                <a:cubicBezTo>
                  <a:pt x="0" y="183"/>
                  <a:pt x="0" y="183"/>
                  <a:pt x="0" y="183"/>
                </a:cubicBezTo>
                <a:cubicBezTo>
                  <a:pt x="0" y="194"/>
                  <a:pt x="9" y="203"/>
                  <a:pt x="20" y="203"/>
                </a:cubicBezTo>
                <a:cubicBezTo>
                  <a:pt x="144" y="203"/>
                  <a:pt x="144" y="203"/>
                  <a:pt x="144" y="203"/>
                </a:cubicBezTo>
                <a:cubicBezTo>
                  <a:pt x="156" y="203"/>
                  <a:pt x="165" y="194"/>
                  <a:pt x="165" y="183"/>
                </a:cubicBezTo>
                <a:cubicBezTo>
                  <a:pt x="165" y="91"/>
                  <a:pt x="165" y="91"/>
                  <a:pt x="165" y="91"/>
                </a:cubicBezTo>
                <a:cubicBezTo>
                  <a:pt x="174" y="91"/>
                  <a:pt x="174" y="91"/>
                  <a:pt x="174" y="91"/>
                </a:cubicBezTo>
                <a:cubicBezTo>
                  <a:pt x="178" y="91"/>
                  <a:pt x="182" y="87"/>
                  <a:pt x="182" y="83"/>
                </a:cubicBezTo>
                <a:cubicBezTo>
                  <a:pt x="182" y="22"/>
                  <a:pt x="182" y="22"/>
                  <a:pt x="182" y="22"/>
                </a:cubicBezTo>
                <a:cubicBezTo>
                  <a:pt x="182" y="18"/>
                  <a:pt x="178" y="14"/>
                  <a:pt x="174" y="14"/>
                </a:cubicBezTo>
                <a:close/>
              </a:path>
            </a:pathLst>
          </a:custGeom>
          <a:solidFill>
            <a:srgbClr val="E5A6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>
        <xdr:nvSpPr>
          <xdr:cNvPr id="115" name="Rectangle 614">
            <a:extLst>
              <a:ext uri="{FF2B5EF4-FFF2-40B4-BE49-F238E27FC236}">
                <a16:creationId xmlns:a16="http://schemas.microsoft.com/office/drawing/2014/main" id="{e180e272-01a3-4c55-a49e-42adc9f9f337}"/>
              </a:ext>
            </a:extLst>
          </xdr:cNvPr>
          <xdr:cNvSpPr>
            <a:spLocks noChangeArrowheads="1"/>
          </xdr:cNvSpPr>
        </xdr:nvSpPr>
        <xdr:spPr>
          <a:xfrm>
            <a:off x="10698172" y="2908305"/>
            <a:ext cx="455613" cy="603251"/>
          </a:xfrm>
          <a:prstGeom prst="rect"/>
          <a:solidFill>
            <a:srgbClr val="FFFFFF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>
        <xdr:nvSpPr>
          <xdr:cNvPr id="116" name="Freeform 615">
            <a:extLst>
              <a:ext uri="{FF2B5EF4-FFF2-40B4-BE49-F238E27FC236}">
                <a16:creationId xmlns:a16="http://schemas.microsoft.com/office/drawing/2014/main" id="{c8177c06-c3dd-41ee-a140-87636674fdb8}"/>
              </a:ext>
            </a:extLst>
          </xdr:cNvPr>
          <xdr:cNvSpPr/>
        </xdr:nvSpPr>
        <xdr:spPr>
          <a:xfrm>
            <a:off x="10633084" y="2860680"/>
            <a:ext cx="479425" cy="784226"/>
          </a:xfrm>
          <a:custGeom>
            <a:gdLst>
              <a:gd name="T0" fmla="*/ 140 w 140"/>
              <a:gd name="T1" fmla="*/ 212 h 230"/>
              <a:gd name="T2" fmla="*/ 123 w 140"/>
              <a:gd name="T3" fmla="*/ 228 h 230"/>
              <a:gd name="T4" fmla="*/ 17 w 140"/>
              <a:gd name="T5" fmla="*/ 205 h 230"/>
              <a:gd name="T6" fmla="*/ 0 w 140"/>
              <a:gd name="T7" fmla="*/ 181 h 230"/>
              <a:gd name="T8" fmla="*/ 0 w 140"/>
              <a:gd name="T9" fmla="*/ 18 h 230"/>
              <a:gd name="T10" fmla="*/ 17 w 140"/>
              <a:gd name="T11" fmla="*/ 2 h 230"/>
              <a:gd name="T12" fmla="*/ 123 w 140"/>
              <a:gd name="T13" fmla="*/ 25 h 230"/>
              <a:gd name="T14" fmla="*/ 140 w 140"/>
              <a:gd name="T15" fmla="*/ 49 h 230"/>
              <a:gd name="T16" fmla="*/ 140 w 140"/>
              <a:gd name="T17" fmla="*/ 212 h 230"/>
            </a:gdLst>
            <a:rect l="0" t="0" r="r" b="b"/>
            <a:pathLst>
              <a:path h="230" w="140">
                <a:moveTo>
                  <a:pt x="140" y="212"/>
                </a:moveTo>
                <a:cubicBezTo>
                  <a:pt x="140" y="223"/>
                  <a:pt x="132" y="230"/>
                  <a:pt x="123" y="228"/>
                </a:cubicBezTo>
                <a:cubicBezTo>
                  <a:pt x="17" y="205"/>
                  <a:pt x="17" y="205"/>
                  <a:pt x="17" y="205"/>
                </a:cubicBezTo>
                <a:cubicBezTo>
                  <a:pt x="8" y="203"/>
                  <a:pt x="0" y="192"/>
                  <a:pt x="0" y="181"/>
                </a:cubicBezTo>
                <a:cubicBezTo>
                  <a:pt x="0" y="18"/>
                  <a:pt x="0" y="18"/>
                  <a:pt x="0" y="18"/>
                </a:cubicBezTo>
                <a:cubicBezTo>
                  <a:pt x="0" y="7"/>
                  <a:pt x="8" y="0"/>
                  <a:pt x="17" y="2"/>
                </a:cubicBezTo>
                <a:cubicBezTo>
                  <a:pt x="123" y="25"/>
                  <a:pt x="123" y="25"/>
                  <a:pt x="123" y="25"/>
                </a:cubicBezTo>
                <a:cubicBezTo>
                  <a:pt x="132" y="28"/>
                  <a:pt x="140" y="38"/>
                  <a:pt x="140" y="49"/>
                </a:cubicBezTo>
                <a:lnTo>
                  <a:pt x="140" y="212"/>
                </a:lnTo>
                <a:close/>
              </a:path>
            </a:pathLst>
          </a:custGeom>
          <a:solidFill>
            <a:srgbClr val="FFB9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</xdr:grpSp>
    <xdr:clientData/>
  </xdr:twoCellAnchor>
  <xdr:twoCellAnchor>
    <xdr:from>
      <xdr:col>3</xdr:col>
      <xdr:colOff>741719</xdr:colOff>
      <xdr:row>20</xdr:row>
      <xdr:rowOff>201707</xdr:rowOff>
    </xdr:from>
    <xdr:to>
      <xdr:col>4</xdr:col>
      <xdr:colOff>515470</xdr:colOff>
      <xdr:row>24</xdr:row>
      <xdr:rowOff>69851</xdr:rowOff>
    </xdr:to>
    <xdr:grpSp>
      <xdr:nvGrpSpPr>
        <xdr:cNvPr id="117" name="Group 30">
          <a:extLst>
            <a:ext uri="{FF2B5EF4-FFF2-40B4-BE49-F238E27FC236}">
              <a16:creationId xmlns:a16="http://schemas.microsoft.com/office/drawing/2014/main" id="{442214db-42f7-4631-9310-eccab9a59e9a}"/>
            </a:ext>
          </a:extLst>
        </xdr:cNvPr>
        <xdr:cNvGrpSpPr>
          <a:grpSpLocks/>
        </xdr:cNvGrpSpPr>
      </xdr:nvGrpSpPr>
      <xdr:grpSpPr>
        <a:xfrm>
          <a:off x="2583180" y="4602480"/>
          <a:ext cx="632460" cy="662940"/>
          <a:chOff x="11431597" y="4298957"/>
          <a:chExt cx="736601" cy="450851"/>
        </a:xfrm>
      </xdr:grpSpPr>
      <xdr:sp>
        <xdr:nvSpPr>
          <xdr:cNvPr id="118" name="Rectangle 35">
            <a:extLst>
              <a:ext uri="{FF2B5EF4-FFF2-40B4-BE49-F238E27FC236}">
                <a16:creationId xmlns:a16="http://schemas.microsoft.com/office/drawing/2014/main" id="{1a126718-86f3-44e6-936f-04e39cf34939}"/>
              </a:ext>
            </a:extLst>
          </xdr:cNvPr>
          <xdr:cNvSpPr>
            <a:spLocks noChangeArrowheads="1"/>
          </xdr:cNvSpPr>
        </xdr:nvSpPr>
        <xdr:spPr>
          <a:xfrm>
            <a:off x="11431597" y="4473582"/>
            <a:ext cx="153988" cy="42863"/>
          </a:xfrm>
          <a:prstGeom prst="rect"/>
          <a:solidFill>
            <a:srgbClr val="FF8C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>
        <xdr:nvSpPr>
          <xdr:cNvPr id="119" name="Rectangle 36">
            <a:extLst>
              <a:ext uri="{FF2B5EF4-FFF2-40B4-BE49-F238E27FC236}">
                <a16:creationId xmlns:a16="http://schemas.microsoft.com/office/drawing/2014/main" id="{9550344f-e063-4f2b-a72e-fb6a88cbfd51}"/>
              </a:ext>
            </a:extLst>
          </xdr:cNvPr>
          <xdr:cNvSpPr>
            <a:spLocks noChangeArrowheads="1"/>
          </xdr:cNvSpPr>
        </xdr:nvSpPr>
        <xdr:spPr>
          <a:xfrm>
            <a:off x="11431597" y="4537083"/>
            <a:ext cx="153988" cy="44450"/>
          </a:xfrm>
          <a:prstGeom prst="rect"/>
          <a:solidFill>
            <a:srgbClr val="282828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>
        <xdr:nvSpPr>
          <xdr:cNvPr id="120" name="Rectangle 37">
            <a:extLst>
              <a:ext uri="{FF2B5EF4-FFF2-40B4-BE49-F238E27FC236}">
                <a16:creationId xmlns:a16="http://schemas.microsoft.com/office/drawing/2014/main" id="{ce62b939-997f-4562-95b4-b3364f1fa067}"/>
              </a:ext>
            </a:extLst>
          </xdr:cNvPr>
          <xdr:cNvSpPr>
            <a:spLocks noChangeArrowheads="1"/>
          </xdr:cNvSpPr>
        </xdr:nvSpPr>
        <xdr:spPr>
          <a:xfrm>
            <a:off x="11431597" y="4602170"/>
            <a:ext cx="153988" cy="44450"/>
          </a:xfrm>
          <a:prstGeom prst="rect"/>
          <a:solidFill>
            <a:srgbClr val="00B29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>
        <xdr:nvSpPr>
          <xdr:cNvPr id="121" name="Rectangle 38">
            <a:extLst>
              <a:ext uri="{FF2B5EF4-FFF2-40B4-BE49-F238E27FC236}">
                <a16:creationId xmlns:a16="http://schemas.microsoft.com/office/drawing/2014/main" id="{09735467-4c68-400d-9a6b-f1322f81c282}"/>
              </a:ext>
            </a:extLst>
          </xdr:cNvPr>
          <xdr:cNvSpPr>
            <a:spLocks noChangeArrowheads="1"/>
          </xdr:cNvSpPr>
        </xdr:nvSpPr>
        <xdr:spPr>
          <a:xfrm>
            <a:off x="11431597" y="4667258"/>
            <a:ext cx="153988" cy="44450"/>
          </a:xfrm>
          <a:prstGeom prst="rect"/>
          <a:solidFill>
            <a:srgbClr val="282828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>
        <xdr:nvSpPr>
          <xdr:cNvPr id="122" name="Rectangle 39">
            <a:extLst>
              <a:ext uri="{FF2B5EF4-FFF2-40B4-BE49-F238E27FC236}">
                <a16:creationId xmlns:a16="http://schemas.microsoft.com/office/drawing/2014/main" id="{d78edef8-c098-4e10-83cd-4b8f31592ed3}"/>
              </a:ext>
            </a:extLst>
          </xdr:cNvPr>
          <xdr:cNvSpPr>
            <a:spLocks noChangeArrowheads="1"/>
          </xdr:cNvSpPr>
        </xdr:nvSpPr>
        <xdr:spPr>
          <a:xfrm>
            <a:off x="12014210" y="4352932"/>
            <a:ext cx="153988" cy="47625"/>
          </a:xfrm>
          <a:prstGeom prst="rect"/>
          <a:solidFill>
            <a:srgbClr val="FF8C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>
        <xdr:nvSpPr>
          <xdr:cNvPr id="123" name="Rectangle 40">
            <a:extLst>
              <a:ext uri="{FF2B5EF4-FFF2-40B4-BE49-F238E27FC236}">
                <a16:creationId xmlns:a16="http://schemas.microsoft.com/office/drawing/2014/main" id="{3213e207-0745-4f42-a7d6-3b43768f5916}"/>
              </a:ext>
            </a:extLst>
          </xdr:cNvPr>
          <xdr:cNvSpPr>
            <a:spLocks noChangeArrowheads="1"/>
          </xdr:cNvSpPr>
        </xdr:nvSpPr>
        <xdr:spPr>
          <a:xfrm>
            <a:off x="12014210" y="4421195"/>
            <a:ext cx="153988" cy="44450"/>
          </a:xfrm>
          <a:prstGeom prst="rect"/>
          <a:solidFill>
            <a:srgbClr val="282828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>
        <xdr:nvSpPr>
          <xdr:cNvPr id="124" name="Rectangle 41">
            <a:extLst>
              <a:ext uri="{FF2B5EF4-FFF2-40B4-BE49-F238E27FC236}">
                <a16:creationId xmlns:a16="http://schemas.microsoft.com/office/drawing/2014/main" id="{62f8bbc0-703c-420a-a4b8-16edc66d9b3e}"/>
              </a:ext>
            </a:extLst>
          </xdr:cNvPr>
          <xdr:cNvSpPr>
            <a:spLocks noChangeArrowheads="1"/>
          </xdr:cNvSpPr>
        </xdr:nvSpPr>
        <xdr:spPr>
          <a:xfrm>
            <a:off x="12014210" y="4637095"/>
            <a:ext cx="153988" cy="44450"/>
          </a:xfrm>
          <a:prstGeom prst="rect"/>
          <a:solidFill>
            <a:srgbClr val="00B29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>
        <xdr:nvSpPr>
          <xdr:cNvPr id="125" name="Rectangle 42">
            <a:extLst>
              <a:ext uri="{FF2B5EF4-FFF2-40B4-BE49-F238E27FC236}">
                <a16:creationId xmlns:a16="http://schemas.microsoft.com/office/drawing/2014/main" id="{03fa2713-ed03-4698-9145-a5494d370ed7}"/>
              </a:ext>
            </a:extLst>
          </xdr:cNvPr>
          <xdr:cNvSpPr>
            <a:spLocks noChangeArrowheads="1"/>
          </xdr:cNvSpPr>
        </xdr:nvSpPr>
        <xdr:spPr>
          <a:xfrm>
            <a:off x="12014210" y="4700595"/>
            <a:ext cx="153988" cy="44450"/>
          </a:xfrm>
          <a:prstGeom prst="rect"/>
          <a:solidFill>
            <a:srgbClr val="FF8C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>
        <xdr:nvSpPr>
          <xdr:cNvPr id="126" name="Rectangle 43">
            <a:extLst>
              <a:ext uri="{FF2B5EF4-FFF2-40B4-BE49-F238E27FC236}">
                <a16:creationId xmlns:a16="http://schemas.microsoft.com/office/drawing/2014/main" id="{c16a54ff-3e0f-421d-bfaf-f8c55e8e43a7}"/>
              </a:ext>
            </a:extLst>
          </xdr:cNvPr>
          <xdr:cNvSpPr>
            <a:spLocks noChangeArrowheads="1"/>
          </xdr:cNvSpPr>
        </xdr:nvSpPr>
        <xdr:spPr>
          <a:xfrm>
            <a:off x="11739573" y="4473582"/>
            <a:ext cx="153988" cy="42863"/>
          </a:xfrm>
          <a:prstGeom prst="rect"/>
          <a:solidFill>
            <a:srgbClr val="FF8C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>
        <xdr:nvSpPr>
          <xdr:cNvPr id="127" name="Rectangle 44">
            <a:extLst>
              <a:ext uri="{FF2B5EF4-FFF2-40B4-BE49-F238E27FC236}">
                <a16:creationId xmlns:a16="http://schemas.microsoft.com/office/drawing/2014/main" id="{367a061c-c76b-44ef-a702-d551458b4362}"/>
              </a:ext>
            </a:extLst>
          </xdr:cNvPr>
          <xdr:cNvSpPr>
            <a:spLocks noChangeArrowheads="1"/>
          </xdr:cNvSpPr>
        </xdr:nvSpPr>
        <xdr:spPr>
          <a:xfrm>
            <a:off x="11739573" y="4537083"/>
            <a:ext cx="153988" cy="44450"/>
          </a:xfrm>
          <a:prstGeom prst="rect"/>
          <a:solidFill>
            <a:srgbClr val="00B29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>
        <xdr:nvSpPr>
          <xdr:cNvPr id="128" name="Rectangle 45">
            <a:extLst>
              <a:ext uri="{FF2B5EF4-FFF2-40B4-BE49-F238E27FC236}">
                <a16:creationId xmlns:a16="http://schemas.microsoft.com/office/drawing/2014/main" id="{3c028293-d1b5-435b-a10f-0bb8579bd6d9}"/>
              </a:ext>
            </a:extLst>
          </xdr:cNvPr>
          <xdr:cNvSpPr>
            <a:spLocks noChangeArrowheads="1"/>
          </xdr:cNvSpPr>
        </xdr:nvSpPr>
        <xdr:spPr>
          <a:xfrm>
            <a:off x="11739573" y="4602170"/>
            <a:ext cx="153988" cy="44450"/>
          </a:xfrm>
          <a:prstGeom prst="rect"/>
          <a:solidFill>
            <a:srgbClr val="FF8C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>
        <xdr:nvSpPr>
          <xdr:cNvPr id="129" name="Rectangle 46">
            <a:extLst>
              <a:ext uri="{FF2B5EF4-FFF2-40B4-BE49-F238E27FC236}">
                <a16:creationId xmlns:a16="http://schemas.microsoft.com/office/drawing/2014/main" id="{f0d30eed-6405-419b-8644-78461ea8161a}"/>
              </a:ext>
            </a:extLst>
          </xdr:cNvPr>
          <xdr:cNvSpPr>
            <a:spLocks noChangeArrowheads="1"/>
          </xdr:cNvSpPr>
        </xdr:nvSpPr>
        <xdr:spPr>
          <a:xfrm>
            <a:off x="11739573" y="4298957"/>
            <a:ext cx="153988" cy="44450"/>
          </a:xfrm>
          <a:prstGeom prst="rect"/>
          <a:solidFill>
            <a:srgbClr val="282828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>
        <xdr:nvSpPr>
          <xdr:cNvPr id="130" name="Rectangle 47">
            <a:extLst>
              <a:ext uri="{FF2B5EF4-FFF2-40B4-BE49-F238E27FC236}">
                <a16:creationId xmlns:a16="http://schemas.microsoft.com/office/drawing/2014/main" id="{c5fcff13-1412-49ae-9d07-d050bfb3ec38}"/>
              </a:ext>
            </a:extLst>
          </xdr:cNvPr>
          <xdr:cNvSpPr>
            <a:spLocks noChangeArrowheads="1"/>
          </xdr:cNvSpPr>
        </xdr:nvSpPr>
        <xdr:spPr>
          <a:xfrm>
            <a:off x="11739573" y="4667258"/>
            <a:ext cx="153988" cy="44450"/>
          </a:xfrm>
          <a:prstGeom prst="rect"/>
          <a:solidFill>
            <a:srgbClr val="282828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>
        <xdr:nvSpPr>
          <xdr:cNvPr id="131" name="Freeform 48">
            <a:extLst>
              <a:ext uri="{FF2B5EF4-FFF2-40B4-BE49-F238E27FC236}">
                <a16:creationId xmlns:a16="http://schemas.microsoft.com/office/drawing/2014/main" id="{9990fcfd-38b4-4944-b73b-5fdcf88563d0}"/>
              </a:ext>
            </a:extLst>
          </xdr:cNvPr>
          <xdr:cNvSpPr/>
        </xdr:nvSpPr>
        <xdr:spPr>
          <a:xfrm>
            <a:off x="11585585" y="4340232"/>
            <a:ext cx="153988" cy="133350"/>
          </a:xfrm>
          <a:custGeom>
            <a:gdLst>
              <a:gd name="T0" fmla="*/ 0 w 97"/>
              <a:gd name="T1" fmla="*/ 84 h 84"/>
              <a:gd name="T2" fmla="*/ 97 w 97"/>
              <a:gd name="T3" fmla="*/ 2 h 84"/>
              <a:gd name="T4" fmla="*/ 95 w 97"/>
              <a:gd name="T5" fmla="*/ 0 h 84"/>
              <a:gd name="T6" fmla="*/ 0 w 97"/>
              <a:gd name="T7" fmla="*/ 81 h 84"/>
              <a:gd name="T8" fmla="*/ 0 w 97"/>
              <a:gd name="T9" fmla="*/ 84 h 84"/>
            </a:gdLst>
            <a:rect l="0" t="0" r="r" b="b"/>
            <a:pathLst>
              <a:path h="84" w="97">
                <a:moveTo>
                  <a:pt x="0" y="84"/>
                </a:moveTo>
                <a:lnTo>
                  <a:pt x="97" y="2"/>
                </a:lnTo>
                <a:lnTo>
                  <a:pt x="95" y="0"/>
                </a:lnTo>
                <a:lnTo>
                  <a:pt x="0" y="81"/>
                </a:lnTo>
                <a:lnTo>
                  <a:pt x="0" y="84"/>
                </a:lnTo>
                <a:close/>
              </a:path>
            </a:pathLst>
          </a:custGeom>
          <a:solidFill>
            <a:srgbClr val="282828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>
        <xdr:nvSpPr>
          <xdr:cNvPr id="132" name="Freeform 49">
            <a:extLst>
              <a:ext uri="{FF2B5EF4-FFF2-40B4-BE49-F238E27FC236}">
                <a16:creationId xmlns:a16="http://schemas.microsoft.com/office/drawing/2014/main" id="{659534d5-454c-4c5c-89f6-69696802b3f1}"/>
              </a:ext>
            </a:extLst>
          </xdr:cNvPr>
          <xdr:cNvSpPr/>
        </xdr:nvSpPr>
        <xdr:spPr>
          <a:xfrm>
            <a:off x="11585585" y="4340232"/>
            <a:ext cx="153988" cy="133350"/>
          </a:xfrm>
          <a:custGeom>
            <a:gdLst>
              <a:gd name="T0" fmla="*/ 0 w 97"/>
              <a:gd name="T1" fmla="*/ 84 h 84"/>
              <a:gd name="T2" fmla="*/ 97 w 97"/>
              <a:gd name="T3" fmla="*/ 2 h 84"/>
              <a:gd name="T4" fmla="*/ 95 w 97"/>
              <a:gd name="T5" fmla="*/ 0 h 84"/>
              <a:gd name="T6" fmla="*/ 0 w 97"/>
              <a:gd name="T7" fmla="*/ 81 h 84"/>
            </a:gdLst>
            <a:rect l="0" t="0" r="r" b="b"/>
            <a:pathLst>
              <a:path h="84" w="97">
                <a:moveTo>
                  <a:pt x="0" y="84"/>
                </a:moveTo>
                <a:lnTo>
                  <a:pt x="97" y="2"/>
                </a:lnTo>
                <a:lnTo>
                  <a:pt x="95" y="0"/>
                </a:lnTo>
                <a:lnTo>
                  <a:pt x="0" y="81"/>
                </a:lnTo>
              </a:path>
            </a:pathLst>
          </a:cu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>
        <xdr:nvSpPr>
          <xdr:cNvPr id="133" name="Freeform 50">
            <a:extLst>
              <a:ext uri="{FF2B5EF4-FFF2-40B4-BE49-F238E27FC236}">
                <a16:creationId xmlns:a16="http://schemas.microsoft.com/office/drawing/2014/main" id="{1f833b86-6715-4cb7-a634-fc1d7ea406be}"/>
              </a:ext>
            </a:extLst>
          </xdr:cNvPr>
          <xdr:cNvSpPr/>
        </xdr:nvSpPr>
        <xdr:spPr>
          <a:xfrm>
            <a:off x="11585585" y="4533908"/>
            <a:ext cx="153988" cy="50800"/>
          </a:xfrm>
          <a:custGeom>
            <a:gdLst>
              <a:gd name="T0" fmla="*/ 0 w 97"/>
              <a:gd name="T1" fmla="*/ 5 h 32"/>
              <a:gd name="T2" fmla="*/ 97 w 97"/>
              <a:gd name="T3" fmla="*/ 32 h 32"/>
              <a:gd name="T4" fmla="*/ 97 w 97"/>
              <a:gd name="T5" fmla="*/ 28 h 32"/>
              <a:gd name="T6" fmla="*/ 0 w 97"/>
              <a:gd name="T7" fmla="*/ 0 h 32"/>
              <a:gd name="T8" fmla="*/ 0 w 97"/>
              <a:gd name="T9" fmla="*/ 5 h 32"/>
            </a:gdLst>
            <a:rect l="0" t="0" r="r" b="b"/>
            <a:pathLst>
              <a:path h="32" w="97">
                <a:moveTo>
                  <a:pt x="0" y="5"/>
                </a:moveTo>
                <a:lnTo>
                  <a:pt x="97" y="32"/>
                </a:lnTo>
                <a:lnTo>
                  <a:pt x="97" y="28"/>
                </a:lnTo>
                <a:lnTo>
                  <a:pt x="0" y="0"/>
                </a:lnTo>
                <a:lnTo>
                  <a:pt x="0" y="5"/>
                </a:lnTo>
                <a:close/>
              </a:path>
            </a:pathLst>
          </a:custGeom>
          <a:solidFill>
            <a:srgbClr val="282828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>
        <xdr:nvSpPr>
          <xdr:cNvPr id="134" name="Freeform 51">
            <a:extLst>
              <a:ext uri="{FF2B5EF4-FFF2-40B4-BE49-F238E27FC236}">
                <a16:creationId xmlns:a16="http://schemas.microsoft.com/office/drawing/2014/main" id="{a6d4116f-a88d-49c6-86b5-a33daa4e2a66}"/>
              </a:ext>
            </a:extLst>
          </xdr:cNvPr>
          <xdr:cNvSpPr/>
        </xdr:nvSpPr>
        <xdr:spPr>
          <a:xfrm>
            <a:off x="11585585" y="4533908"/>
            <a:ext cx="153988" cy="50800"/>
          </a:xfrm>
          <a:custGeom>
            <a:gdLst>
              <a:gd name="T0" fmla="*/ 0 w 97"/>
              <a:gd name="T1" fmla="*/ 5 h 32"/>
              <a:gd name="T2" fmla="*/ 97 w 97"/>
              <a:gd name="T3" fmla="*/ 32 h 32"/>
              <a:gd name="T4" fmla="*/ 97 w 97"/>
              <a:gd name="T5" fmla="*/ 28 h 32"/>
              <a:gd name="T6" fmla="*/ 0 w 97"/>
              <a:gd name="T7" fmla="*/ 0 h 32"/>
            </a:gdLst>
            <a:rect l="0" t="0" r="r" b="b"/>
            <a:pathLst>
              <a:path h="32" w="97">
                <a:moveTo>
                  <a:pt x="0" y="5"/>
                </a:moveTo>
                <a:lnTo>
                  <a:pt x="97" y="32"/>
                </a:lnTo>
                <a:lnTo>
                  <a:pt x="97" y="28"/>
                </a:lnTo>
                <a:lnTo>
                  <a:pt x="0" y="0"/>
                </a:lnTo>
              </a:path>
            </a:pathLst>
          </a:cu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>
        <xdr:nvSpPr>
          <xdr:cNvPr id="135" name="Freeform 52">
            <a:extLst>
              <a:ext uri="{FF2B5EF4-FFF2-40B4-BE49-F238E27FC236}">
                <a16:creationId xmlns:a16="http://schemas.microsoft.com/office/drawing/2014/main" id="{f002484d-f656-42ac-9821-14bcc9c9e9df}"/>
              </a:ext>
            </a:extLst>
          </xdr:cNvPr>
          <xdr:cNvSpPr/>
        </xdr:nvSpPr>
        <xdr:spPr>
          <a:xfrm>
            <a:off x="11890385" y="4462470"/>
            <a:ext cx="127000" cy="74613"/>
          </a:xfrm>
          <a:custGeom>
            <a:gdLst>
              <a:gd name="T0" fmla="*/ 2 w 80"/>
              <a:gd name="T1" fmla="*/ 47 h 47"/>
              <a:gd name="T2" fmla="*/ 80 w 80"/>
              <a:gd name="T3" fmla="*/ 2 h 47"/>
              <a:gd name="T4" fmla="*/ 78 w 80"/>
              <a:gd name="T5" fmla="*/ 0 h 47"/>
              <a:gd name="T6" fmla="*/ 0 w 80"/>
              <a:gd name="T7" fmla="*/ 45 h 47"/>
              <a:gd name="T8" fmla="*/ 2 w 80"/>
              <a:gd name="T9" fmla="*/ 47 h 47"/>
            </a:gdLst>
            <a:rect l="0" t="0" r="r" b="b"/>
            <a:pathLst>
              <a:path h="47" w="80">
                <a:moveTo>
                  <a:pt x="2" y="47"/>
                </a:moveTo>
                <a:lnTo>
                  <a:pt x="80" y="2"/>
                </a:lnTo>
                <a:lnTo>
                  <a:pt x="78" y="0"/>
                </a:lnTo>
                <a:lnTo>
                  <a:pt x="0" y="45"/>
                </a:lnTo>
                <a:lnTo>
                  <a:pt x="2" y="47"/>
                </a:lnTo>
                <a:close/>
              </a:path>
            </a:pathLst>
          </a:custGeom>
          <a:solidFill>
            <a:srgbClr val="282828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>
        <xdr:nvSpPr>
          <xdr:cNvPr id="136" name="Freeform 53">
            <a:extLst>
              <a:ext uri="{FF2B5EF4-FFF2-40B4-BE49-F238E27FC236}">
                <a16:creationId xmlns:a16="http://schemas.microsoft.com/office/drawing/2014/main" id="{13427c2f-9da5-4f12-b742-fc1d32cc60fe}"/>
              </a:ext>
            </a:extLst>
          </xdr:cNvPr>
          <xdr:cNvSpPr/>
        </xdr:nvSpPr>
        <xdr:spPr>
          <a:xfrm>
            <a:off x="11890385" y="4462470"/>
            <a:ext cx="127000" cy="74613"/>
          </a:xfrm>
          <a:custGeom>
            <a:gdLst>
              <a:gd name="T0" fmla="*/ 2 w 80"/>
              <a:gd name="T1" fmla="*/ 47 h 47"/>
              <a:gd name="T2" fmla="*/ 80 w 80"/>
              <a:gd name="T3" fmla="*/ 2 h 47"/>
              <a:gd name="T4" fmla="*/ 78 w 80"/>
              <a:gd name="T5" fmla="*/ 0 h 47"/>
              <a:gd name="T6" fmla="*/ 0 w 80"/>
              <a:gd name="T7" fmla="*/ 45 h 47"/>
            </a:gdLst>
            <a:rect l="0" t="0" r="r" b="b"/>
            <a:pathLst>
              <a:path h="47" w="80">
                <a:moveTo>
                  <a:pt x="2" y="47"/>
                </a:moveTo>
                <a:lnTo>
                  <a:pt x="80" y="2"/>
                </a:lnTo>
                <a:lnTo>
                  <a:pt x="78" y="0"/>
                </a:lnTo>
                <a:lnTo>
                  <a:pt x="0" y="45"/>
                </a:lnTo>
              </a:path>
            </a:pathLst>
          </a:cu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>
        <xdr:nvSpPr>
          <xdr:cNvPr id="137" name="Freeform 54">
            <a:extLst>
              <a:ext uri="{FF2B5EF4-FFF2-40B4-BE49-F238E27FC236}">
                <a16:creationId xmlns:a16="http://schemas.microsoft.com/office/drawing/2014/main" id="{1856b570-c121-4259-a7fd-bc785dd68ee3}"/>
              </a:ext>
            </a:extLst>
          </xdr:cNvPr>
          <xdr:cNvSpPr/>
        </xdr:nvSpPr>
        <xdr:spPr>
          <a:xfrm>
            <a:off x="11890385" y="4352932"/>
            <a:ext cx="127000" cy="163513"/>
          </a:xfrm>
          <a:custGeom>
            <a:gdLst>
              <a:gd name="T0" fmla="*/ 2 w 80"/>
              <a:gd name="T1" fmla="*/ 103 h 103"/>
              <a:gd name="T2" fmla="*/ 80 w 80"/>
              <a:gd name="T3" fmla="*/ 3 h 103"/>
              <a:gd name="T4" fmla="*/ 78 w 80"/>
              <a:gd name="T5" fmla="*/ 0 h 103"/>
              <a:gd name="T6" fmla="*/ 0 w 80"/>
              <a:gd name="T7" fmla="*/ 101 h 103"/>
              <a:gd name="T8" fmla="*/ 2 w 80"/>
              <a:gd name="T9" fmla="*/ 103 h 103"/>
            </a:gdLst>
            <a:rect l="0" t="0" r="r" b="b"/>
            <a:pathLst>
              <a:path h="103" w="80">
                <a:moveTo>
                  <a:pt x="2" y="103"/>
                </a:moveTo>
                <a:lnTo>
                  <a:pt x="80" y="3"/>
                </a:lnTo>
                <a:lnTo>
                  <a:pt x="78" y="0"/>
                </a:lnTo>
                <a:lnTo>
                  <a:pt x="0" y="101"/>
                </a:lnTo>
                <a:lnTo>
                  <a:pt x="2" y="103"/>
                </a:lnTo>
                <a:close/>
              </a:path>
            </a:pathLst>
          </a:custGeom>
          <a:solidFill>
            <a:srgbClr val="282828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>
        <xdr:nvSpPr>
          <xdr:cNvPr id="138" name="Freeform 55">
            <a:extLst>
              <a:ext uri="{FF2B5EF4-FFF2-40B4-BE49-F238E27FC236}">
                <a16:creationId xmlns:a16="http://schemas.microsoft.com/office/drawing/2014/main" id="{4ccad747-8207-47a2-a2cb-29ee0b4e0c35}"/>
              </a:ext>
            </a:extLst>
          </xdr:cNvPr>
          <xdr:cNvSpPr/>
        </xdr:nvSpPr>
        <xdr:spPr>
          <a:xfrm>
            <a:off x="11890385" y="4352932"/>
            <a:ext cx="127000" cy="163513"/>
          </a:xfrm>
          <a:custGeom>
            <a:gdLst>
              <a:gd name="T0" fmla="*/ 2 w 80"/>
              <a:gd name="T1" fmla="*/ 103 h 103"/>
              <a:gd name="T2" fmla="*/ 80 w 80"/>
              <a:gd name="T3" fmla="*/ 3 h 103"/>
              <a:gd name="T4" fmla="*/ 78 w 80"/>
              <a:gd name="T5" fmla="*/ 0 h 103"/>
              <a:gd name="T6" fmla="*/ 0 w 80"/>
              <a:gd name="T7" fmla="*/ 101 h 103"/>
            </a:gdLst>
            <a:rect l="0" t="0" r="r" b="b"/>
            <a:pathLst>
              <a:path h="103" w="80">
                <a:moveTo>
                  <a:pt x="2" y="103"/>
                </a:moveTo>
                <a:lnTo>
                  <a:pt x="80" y="3"/>
                </a:lnTo>
                <a:lnTo>
                  <a:pt x="78" y="0"/>
                </a:lnTo>
                <a:lnTo>
                  <a:pt x="0" y="101"/>
                </a:lnTo>
              </a:path>
            </a:pathLst>
          </a:cu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>
        <xdr:nvSpPr>
          <xdr:cNvPr id="139" name="Freeform 56">
            <a:extLst>
              <a:ext uri="{FF2B5EF4-FFF2-40B4-BE49-F238E27FC236}">
                <a16:creationId xmlns:a16="http://schemas.microsoft.com/office/drawing/2014/main" id="{bbab1917-1879-47e9-a1a7-9be10e713cd1}"/>
              </a:ext>
            </a:extLst>
          </xdr:cNvPr>
          <xdr:cNvSpPr/>
        </xdr:nvSpPr>
        <xdr:spPr>
          <a:xfrm>
            <a:off x="11890385" y="4602170"/>
            <a:ext cx="127000" cy="79375"/>
          </a:xfrm>
          <a:custGeom>
            <a:gdLst>
              <a:gd name="T0" fmla="*/ 80 w 80"/>
              <a:gd name="T1" fmla="*/ 47 h 50"/>
              <a:gd name="T2" fmla="*/ 2 w 80"/>
              <a:gd name="T3" fmla="*/ 0 h 50"/>
              <a:gd name="T4" fmla="*/ 0 w 80"/>
              <a:gd name="T5" fmla="*/ 2 h 50"/>
              <a:gd name="T6" fmla="*/ 78 w 80"/>
              <a:gd name="T7" fmla="*/ 50 h 50"/>
              <a:gd name="T8" fmla="*/ 80 w 80"/>
              <a:gd name="T9" fmla="*/ 47 h 50"/>
            </a:gdLst>
            <a:rect l="0" t="0" r="r" b="b"/>
            <a:pathLst>
              <a:path h="50" w="80">
                <a:moveTo>
                  <a:pt x="80" y="47"/>
                </a:moveTo>
                <a:lnTo>
                  <a:pt x="2" y="0"/>
                </a:lnTo>
                <a:lnTo>
                  <a:pt x="0" y="2"/>
                </a:lnTo>
                <a:lnTo>
                  <a:pt x="78" y="50"/>
                </a:lnTo>
                <a:lnTo>
                  <a:pt x="80" y="47"/>
                </a:lnTo>
                <a:close/>
              </a:path>
            </a:pathLst>
          </a:custGeom>
          <a:solidFill>
            <a:srgbClr val="282828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>
        <xdr:nvSpPr>
          <xdr:cNvPr id="140" name="Freeform 57">
            <a:extLst>
              <a:ext uri="{FF2B5EF4-FFF2-40B4-BE49-F238E27FC236}">
                <a16:creationId xmlns:a16="http://schemas.microsoft.com/office/drawing/2014/main" id="{a6071fd5-6c6f-4c10-ac1b-45b7344c62dc}"/>
              </a:ext>
            </a:extLst>
          </xdr:cNvPr>
          <xdr:cNvSpPr/>
        </xdr:nvSpPr>
        <xdr:spPr>
          <a:xfrm>
            <a:off x="11890385" y="4602170"/>
            <a:ext cx="127000" cy="79375"/>
          </a:xfrm>
          <a:custGeom>
            <a:gdLst>
              <a:gd name="T0" fmla="*/ 80 w 80"/>
              <a:gd name="T1" fmla="*/ 47 h 50"/>
              <a:gd name="T2" fmla="*/ 2 w 80"/>
              <a:gd name="T3" fmla="*/ 0 h 50"/>
              <a:gd name="T4" fmla="*/ 0 w 80"/>
              <a:gd name="T5" fmla="*/ 2 h 50"/>
              <a:gd name="T6" fmla="*/ 78 w 80"/>
              <a:gd name="T7" fmla="*/ 50 h 50"/>
            </a:gdLst>
            <a:rect l="0" t="0" r="r" b="b"/>
            <a:pathLst>
              <a:path h="50" w="80">
                <a:moveTo>
                  <a:pt x="80" y="47"/>
                </a:moveTo>
                <a:lnTo>
                  <a:pt x="2" y="0"/>
                </a:lnTo>
                <a:lnTo>
                  <a:pt x="0" y="2"/>
                </a:lnTo>
                <a:lnTo>
                  <a:pt x="78" y="50"/>
                </a:lnTo>
              </a:path>
            </a:pathLst>
          </a:cu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>
        <xdr:nvSpPr>
          <xdr:cNvPr id="141" name="Freeform 58">
            <a:extLst>
              <a:ext uri="{FF2B5EF4-FFF2-40B4-BE49-F238E27FC236}">
                <a16:creationId xmlns:a16="http://schemas.microsoft.com/office/drawing/2014/main" id="{bd0c2c62-6616-488f-b30d-edc95e97ca2e}"/>
              </a:ext>
            </a:extLst>
          </xdr:cNvPr>
          <xdr:cNvSpPr/>
        </xdr:nvSpPr>
        <xdr:spPr>
          <a:xfrm>
            <a:off x="11890385" y="4667258"/>
            <a:ext cx="127000" cy="82550"/>
          </a:xfrm>
          <a:custGeom>
            <a:gdLst>
              <a:gd name="T0" fmla="*/ 80 w 80"/>
              <a:gd name="T1" fmla="*/ 49 h 52"/>
              <a:gd name="T2" fmla="*/ 2 w 80"/>
              <a:gd name="T3" fmla="*/ 0 h 52"/>
              <a:gd name="T4" fmla="*/ 0 w 80"/>
              <a:gd name="T5" fmla="*/ 2 h 52"/>
              <a:gd name="T6" fmla="*/ 78 w 80"/>
              <a:gd name="T7" fmla="*/ 52 h 52"/>
              <a:gd name="T8" fmla="*/ 80 w 80"/>
              <a:gd name="T9" fmla="*/ 49 h 52"/>
            </a:gdLst>
            <a:rect l="0" t="0" r="r" b="b"/>
            <a:pathLst>
              <a:path h="52" w="80">
                <a:moveTo>
                  <a:pt x="80" y="49"/>
                </a:moveTo>
                <a:lnTo>
                  <a:pt x="2" y="0"/>
                </a:lnTo>
                <a:lnTo>
                  <a:pt x="0" y="2"/>
                </a:lnTo>
                <a:lnTo>
                  <a:pt x="78" y="52"/>
                </a:lnTo>
                <a:lnTo>
                  <a:pt x="80" y="49"/>
                </a:lnTo>
                <a:close/>
              </a:path>
            </a:pathLst>
          </a:custGeom>
          <a:solidFill>
            <a:srgbClr val="282828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>
        <xdr:nvSpPr>
          <xdr:cNvPr id="142" name="Freeform 59">
            <a:extLst>
              <a:ext uri="{FF2B5EF4-FFF2-40B4-BE49-F238E27FC236}">
                <a16:creationId xmlns:a16="http://schemas.microsoft.com/office/drawing/2014/main" id="{714bbff8-ddf5-4f75-b12c-64de7372d0e0}"/>
              </a:ext>
            </a:extLst>
          </xdr:cNvPr>
          <xdr:cNvSpPr/>
        </xdr:nvSpPr>
        <xdr:spPr>
          <a:xfrm>
            <a:off x="11890385" y="4667258"/>
            <a:ext cx="127000" cy="82550"/>
          </a:xfrm>
          <a:custGeom>
            <a:gdLst>
              <a:gd name="T0" fmla="*/ 80 w 80"/>
              <a:gd name="T1" fmla="*/ 49 h 52"/>
              <a:gd name="T2" fmla="*/ 2 w 80"/>
              <a:gd name="T3" fmla="*/ 0 h 52"/>
              <a:gd name="T4" fmla="*/ 0 w 80"/>
              <a:gd name="T5" fmla="*/ 2 h 52"/>
              <a:gd name="T6" fmla="*/ 78 w 80"/>
              <a:gd name="T7" fmla="*/ 52 h 52"/>
            </a:gdLst>
            <a:rect l="0" t="0" r="r" b="b"/>
            <a:pathLst>
              <a:path h="52" w="80">
                <a:moveTo>
                  <a:pt x="80" y="49"/>
                </a:moveTo>
                <a:lnTo>
                  <a:pt x="2" y="0"/>
                </a:lnTo>
                <a:lnTo>
                  <a:pt x="0" y="2"/>
                </a:lnTo>
                <a:lnTo>
                  <a:pt x="78" y="52"/>
                </a:lnTo>
              </a:path>
            </a:pathLst>
          </a:cu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>
        <xdr:nvSpPr>
          <xdr:cNvPr id="143" name="Freeform 60">
            <a:extLst>
              <a:ext uri="{FF2B5EF4-FFF2-40B4-BE49-F238E27FC236}">
                <a16:creationId xmlns:a16="http://schemas.microsoft.com/office/drawing/2014/main" id="{48a4e961-af2c-48be-ae86-3c23efd70b7c}"/>
              </a:ext>
            </a:extLst>
          </xdr:cNvPr>
          <xdr:cNvSpPr/>
        </xdr:nvSpPr>
        <xdr:spPr>
          <a:xfrm>
            <a:off x="11585585" y="4602170"/>
            <a:ext cx="153988" cy="47625"/>
          </a:xfrm>
          <a:custGeom>
            <a:gdLst>
              <a:gd name="T0" fmla="*/ 0 w 97"/>
              <a:gd name="T1" fmla="*/ 2 h 30"/>
              <a:gd name="T2" fmla="*/ 97 w 97"/>
              <a:gd name="T3" fmla="*/ 30 h 30"/>
              <a:gd name="T4" fmla="*/ 97 w 97"/>
              <a:gd name="T5" fmla="*/ 28 h 30"/>
              <a:gd name="T6" fmla="*/ 0 w 97"/>
              <a:gd name="T7" fmla="*/ 0 h 30"/>
              <a:gd name="T8" fmla="*/ 0 w 97"/>
              <a:gd name="T9" fmla="*/ 2 h 30"/>
            </a:gdLst>
            <a:rect l="0" t="0" r="r" b="b"/>
            <a:pathLst>
              <a:path h="30" w="97">
                <a:moveTo>
                  <a:pt x="0" y="2"/>
                </a:moveTo>
                <a:lnTo>
                  <a:pt x="97" y="30"/>
                </a:lnTo>
                <a:lnTo>
                  <a:pt x="97" y="28"/>
                </a:lnTo>
                <a:lnTo>
                  <a:pt x="0" y="0"/>
                </a:lnTo>
                <a:lnTo>
                  <a:pt x="0" y="2"/>
                </a:lnTo>
                <a:close/>
              </a:path>
            </a:pathLst>
          </a:custGeom>
          <a:solidFill>
            <a:srgbClr val="282828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>
        <xdr:nvSpPr>
          <xdr:cNvPr id="144" name="Freeform 61">
            <a:extLst>
              <a:ext uri="{FF2B5EF4-FFF2-40B4-BE49-F238E27FC236}">
                <a16:creationId xmlns:a16="http://schemas.microsoft.com/office/drawing/2014/main" id="{c4f30864-8d28-4224-86d7-ff7d5524fb22}"/>
              </a:ext>
            </a:extLst>
          </xdr:cNvPr>
          <xdr:cNvSpPr/>
        </xdr:nvSpPr>
        <xdr:spPr>
          <a:xfrm>
            <a:off x="11585585" y="4602170"/>
            <a:ext cx="153988" cy="47625"/>
          </a:xfrm>
          <a:custGeom>
            <a:gdLst>
              <a:gd name="T0" fmla="*/ 0 w 97"/>
              <a:gd name="T1" fmla="*/ 2 h 30"/>
              <a:gd name="T2" fmla="*/ 97 w 97"/>
              <a:gd name="T3" fmla="*/ 30 h 30"/>
              <a:gd name="T4" fmla="*/ 97 w 97"/>
              <a:gd name="T5" fmla="*/ 28 h 30"/>
              <a:gd name="T6" fmla="*/ 0 w 97"/>
              <a:gd name="T7" fmla="*/ 0 h 30"/>
            </a:gdLst>
            <a:rect l="0" t="0" r="r" b="b"/>
            <a:pathLst>
              <a:path h="30" w="97">
                <a:moveTo>
                  <a:pt x="0" y="2"/>
                </a:moveTo>
                <a:lnTo>
                  <a:pt x="97" y="30"/>
                </a:lnTo>
                <a:lnTo>
                  <a:pt x="97" y="28"/>
                </a:lnTo>
                <a:lnTo>
                  <a:pt x="0" y="0"/>
                </a:lnTo>
              </a:path>
            </a:pathLst>
          </a:cu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>
        <xdr:nvSpPr>
          <xdr:cNvPr id="145" name="Freeform 62">
            <a:extLst>
              <a:ext uri="{FF2B5EF4-FFF2-40B4-BE49-F238E27FC236}">
                <a16:creationId xmlns:a16="http://schemas.microsoft.com/office/drawing/2014/main" id="{fe1c8516-463d-4153-9efd-cc395a68be28}"/>
              </a:ext>
            </a:extLst>
          </xdr:cNvPr>
          <xdr:cNvSpPr/>
        </xdr:nvSpPr>
        <xdr:spPr>
          <a:xfrm>
            <a:off x="11585585" y="4667258"/>
            <a:ext cx="153988" cy="47625"/>
          </a:xfrm>
          <a:custGeom>
            <a:gdLst>
              <a:gd name="T0" fmla="*/ 0 w 97"/>
              <a:gd name="T1" fmla="*/ 30 h 30"/>
              <a:gd name="T2" fmla="*/ 97 w 97"/>
              <a:gd name="T3" fmla="*/ 2 h 30"/>
              <a:gd name="T4" fmla="*/ 97 w 97"/>
              <a:gd name="T5" fmla="*/ 0 h 30"/>
              <a:gd name="T6" fmla="*/ 0 w 97"/>
              <a:gd name="T7" fmla="*/ 28 h 30"/>
              <a:gd name="T8" fmla="*/ 0 w 97"/>
              <a:gd name="T9" fmla="*/ 30 h 30"/>
            </a:gdLst>
            <a:rect l="0" t="0" r="r" b="b"/>
            <a:pathLst>
              <a:path h="30" w="97">
                <a:moveTo>
                  <a:pt x="0" y="30"/>
                </a:moveTo>
                <a:lnTo>
                  <a:pt x="97" y="2"/>
                </a:lnTo>
                <a:lnTo>
                  <a:pt x="97" y="0"/>
                </a:lnTo>
                <a:lnTo>
                  <a:pt x="0" y="28"/>
                </a:lnTo>
                <a:lnTo>
                  <a:pt x="0" y="30"/>
                </a:lnTo>
                <a:close/>
              </a:path>
            </a:pathLst>
          </a:custGeom>
          <a:solidFill>
            <a:srgbClr val="282828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>
        <xdr:nvSpPr>
          <xdr:cNvPr id="146" name="Freeform 63">
            <a:extLst>
              <a:ext uri="{FF2B5EF4-FFF2-40B4-BE49-F238E27FC236}">
                <a16:creationId xmlns:a16="http://schemas.microsoft.com/office/drawing/2014/main" id="{bc9b1634-baca-4426-a94b-ecc33403a748}"/>
              </a:ext>
            </a:extLst>
          </xdr:cNvPr>
          <xdr:cNvSpPr/>
        </xdr:nvSpPr>
        <xdr:spPr>
          <a:xfrm>
            <a:off x="11585585" y="4667258"/>
            <a:ext cx="153988" cy="47625"/>
          </a:xfrm>
          <a:custGeom>
            <a:gdLst>
              <a:gd name="T0" fmla="*/ 0 w 97"/>
              <a:gd name="T1" fmla="*/ 30 h 30"/>
              <a:gd name="T2" fmla="*/ 97 w 97"/>
              <a:gd name="T3" fmla="*/ 2 h 30"/>
              <a:gd name="T4" fmla="*/ 97 w 97"/>
              <a:gd name="T5" fmla="*/ 0 h 30"/>
              <a:gd name="T6" fmla="*/ 0 w 97"/>
              <a:gd name="T7" fmla="*/ 28 h 30"/>
            </a:gdLst>
            <a:rect l="0" t="0" r="r" b="b"/>
            <a:pathLst>
              <a:path h="30" w="97">
                <a:moveTo>
                  <a:pt x="0" y="30"/>
                </a:moveTo>
                <a:lnTo>
                  <a:pt x="97" y="2"/>
                </a:lnTo>
                <a:lnTo>
                  <a:pt x="97" y="0"/>
                </a:lnTo>
                <a:lnTo>
                  <a:pt x="0" y="28"/>
                </a:lnTo>
              </a:path>
            </a:pathLst>
          </a:cu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>
        <xdr:nvSpPr>
          <xdr:cNvPr id="147" name="Rectangle 64">
            <a:extLst>
              <a:ext uri="{FF2B5EF4-FFF2-40B4-BE49-F238E27FC236}">
                <a16:creationId xmlns:a16="http://schemas.microsoft.com/office/drawing/2014/main" id="{4dbbd9e9-bbe5-4123-b082-8aec5766914c}"/>
              </a:ext>
            </a:extLst>
          </xdr:cNvPr>
          <xdr:cNvSpPr>
            <a:spLocks noChangeArrowheads="1"/>
          </xdr:cNvSpPr>
        </xdr:nvSpPr>
        <xdr:spPr>
          <a:xfrm>
            <a:off x="11585585" y="4513270"/>
            <a:ext cx="153988" cy="3175"/>
          </a:xfrm>
          <a:prstGeom prst="rect"/>
          <a:solidFill>
            <a:srgbClr val="282828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>
        <xdr:nvSpPr>
          <xdr:cNvPr id="148" name="Freeform 65">
            <a:extLst>
              <a:ext uri="{FF2B5EF4-FFF2-40B4-BE49-F238E27FC236}">
                <a16:creationId xmlns:a16="http://schemas.microsoft.com/office/drawing/2014/main" id="{35eb61be-f992-43cc-af9a-a7c7c3365825}"/>
              </a:ext>
            </a:extLst>
          </xdr:cNvPr>
          <xdr:cNvSpPr/>
        </xdr:nvSpPr>
        <xdr:spPr>
          <a:xfrm>
            <a:off x="11585585" y="4513270"/>
            <a:ext cx="153988" cy="3175"/>
          </a:xfrm>
          <a:custGeom>
            <a:gdLst>
              <a:gd name="T0" fmla="*/ 97 w 97"/>
              <a:gd name="T1" fmla="*/ 0 h 2"/>
              <a:gd name="T2" fmla="*/ 0 w 97"/>
              <a:gd name="T3" fmla="*/ 0 h 2"/>
              <a:gd name="T4" fmla="*/ 0 w 97"/>
              <a:gd name="T5" fmla="*/ 2 h 2"/>
              <a:gd name="T6" fmla="*/ 97 w 97"/>
              <a:gd name="T7" fmla="*/ 2 h 2"/>
            </a:gdLst>
            <a:rect l="0" t="0" r="r" b="b"/>
            <a:pathLst>
              <a:path h="2" w="97">
                <a:moveTo>
                  <a:pt x="97" y="0"/>
                </a:moveTo>
                <a:lnTo>
                  <a:pt x="0" y="0"/>
                </a:lnTo>
                <a:lnTo>
                  <a:pt x="0" y="2"/>
                </a:lnTo>
                <a:lnTo>
                  <a:pt x="97" y="2"/>
                </a:lnTo>
              </a:path>
            </a:pathLst>
          </a:cu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</xdr:grpSp>
    <xdr:clientData/>
  </xdr:twoCellAnchor>
  <xdr:twoCellAnchor>
    <xdr:from>
      <xdr:col>10</xdr:col>
      <xdr:colOff>551219</xdr:colOff>
      <xdr:row>17</xdr:row>
      <xdr:rowOff>33618</xdr:rowOff>
    </xdr:from>
    <xdr:to>
      <xdr:col>11</xdr:col>
      <xdr:colOff>421699</xdr:colOff>
      <xdr:row>19</xdr:row>
      <xdr:rowOff>88620</xdr:rowOff>
    </xdr:to>
    <xdr:grpSp>
      <xdr:nvGrpSpPr>
        <xdr:cNvPr id="149" name="Group 191">
          <a:extLst>
            <a:ext uri="{FF2B5EF4-FFF2-40B4-BE49-F238E27FC236}">
              <a16:creationId xmlns:a16="http://schemas.microsoft.com/office/drawing/2014/main" id="{6c2e663d-e9d6-471b-8eb5-6cf9e5fc243f}"/>
            </a:ext>
          </a:extLst>
        </xdr:cNvPr>
        <xdr:cNvGrpSpPr>
          <a:grpSpLocks/>
        </xdr:cNvGrpSpPr>
      </xdr:nvGrpSpPr>
      <xdr:grpSpPr>
        <a:xfrm>
          <a:off x="8420100" y="3749040"/>
          <a:ext cx="731520" cy="510540"/>
          <a:chOff x="7367588" y="1392238"/>
          <a:chExt cx="554038" cy="503238"/>
        </a:xfrm>
      </xdr:grpSpPr>
      <xdr:sp>
        <xdr:nvSpPr>
          <xdr:cNvPr id="150" name="Oval 636">
            <a:extLst>
              <a:ext uri="{FF2B5EF4-FFF2-40B4-BE49-F238E27FC236}">
                <a16:creationId xmlns:a16="http://schemas.microsoft.com/office/drawing/2014/main" id="{5046d010-3b90-4114-8f85-97fc88e08190}"/>
              </a:ext>
            </a:extLst>
          </xdr:cNvPr>
          <xdr:cNvSpPr>
            <a:spLocks noChangeArrowheads="1"/>
          </xdr:cNvSpPr>
        </xdr:nvSpPr>
        <xdr:spPr>
          <a:xfrm>
            <a:off x="7710488" y="1392238"/>
            <a:ext cx="103188" cy="103188"/>
          </a:xfrm>
          <a:prstGeom prst="ellipse"/>
          <a:solidFill>
            <a:srgbClr val="FFFFFF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>
        <xdr:nvSpPr>
          <xdr:cNvPr id="151" name="Rectangle 637">
            <a:extLst>
              <a:ext uri="{FF2B5EF4-FFF2-40B4-BE49-F238E27FC236}">
                <a16:creationId xmlns:a16="http://schemas.microsoft.com/office/drawing/2014/main" id="{61b44fc7-9e6c-4ffb-b2d2-7fe8f000a34e}"/>
              </a:ext>
            </a:extLst>
          </xdr:cNvPr>
          <xdr:cNvSpPr>
            <a:spLocks noChangeArrowheads="1"/>
          </xdr:cNvSpPr>
        </xdr:nvSpPr>
        <xdr:spPr>
          <a:xfrm>
            <a:off x="7419975" y="1392238"/>
            <a:ext cx="342900" cy="103188"/>
          </a:xfrm>
          <a:prstGeom prst="rect"/>
          <a:solidFill>
            <a:srgbClr val="FFFFFF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>
        <xdr:nvSpPr>
          <xdr:cNvPr id="152" name="Rectangle 638">
            <a:extLst>
              <a:ext uri="{FF2B5EF4-FFF2-40B4-BE49-F238E27FC236}">
                <a16:creationId xmlns:a16="http://schemas.microsoft.com/office/drawing/2014/main" id="{cccb77f1-54eb-4b68-99e3-c5f9082c7679}"/>
              </a:ext>
            </a:extLst>
          </xdr:cNvPr>
          <xdr:cNvSpPr>
            <a:spLocks noChangeArrowheads="1"/>
          </xdr:cNvSpPr>
        </xdr:nvSpPr>
        <xdr:spPr>
          <a:xfrm>
            <a:off x="7470775" y="1444625"/>
            <a:ext cx="342900" cy="400050"/>
          </a:xfrm>
          <a:prstGeom prst="rect"/>
          <a:solidFill>
            <a:srgbClr val="FFFFFF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>
        <xdr:nvSpPr>
          <xdr:cNvPr id="153" name="Freeform 639">
            <a:extLst>
              <a:ext uri="{FF2B5EF4-FFF2-40B4-BE49-F238E27FC236}">
                <a16:creationId xmlns:a16="http://schemas.microsoft.com/office/drawing/2014/main" id="{806b3d87-180b-4ce0-bb39-82e3744f5fe2}"/>
              </a:ext>
            </a:extLst>
          </xdr:cNvPr>
          <xdr:cNvSpPr/>
        </xdr:nvSpPr>
        <xdr:spPr>
          <a:xfrm>
            <a:off x="7813675" y="1792288"/>
            <a:ext cx="107950" cy="103188"/>
          </a:xfrm>
          <a:custGeom>
            <a:gdLst>
              <a:gd name="T0" fmla="*/ 31 w 31"/>
              <a:gd name="T1" fmla="*/ 15 h 30"/>
              <a:gd name="T2" fmla="*/ 31 w 31"/>
              <a:gd name="T3" fmla="*/ 16 h 30"/>
              <a:gd name="T4" fmla="*/ 16 w 31"/>
              <a:gd name="T5" fmla="*/ 30 h 30"/>
              <a:gd name="T6" fmla="*/ 1 w 31"/>
              <a:gd name="T7" fmla="*/ 16 h 30"/>
              <a:gd name="T8" fmla="*/ 0 w 31"/>
              <a:gd name="T9" fmla="*/ 15 h 30"/>
              <a:gd name="T10" fmla="*/ 16 w 31"/>
              <a:gd name="T11" fmla="*/ 0 h 30"/>
              <a:gd name="T12" fmla="*/ 31 w 31"/>
              <a:gd name="T13" fmla="*/ 15 h 30"/>
            </a:gdLst>
            <a:rect l="0" t="0" r="r" b="b"/>
            <a:pathLst>
              <a:path h="30" w="31">
                <a:moveTo>
                  <a:pt x="31" y="15"/>
                </a:moveTo>
                <a:cubicBezTo>
                  <a:pt x="31" y="15"/>
                  <a:pt x="31" y="16"/>
                  <a:pt x="31" y="16"/>
                </a:cubicBezTo>
                <a:cubicBezTo>
                  <a:pt x="30" y="24"/>
                  <a:pt x="23" y="30"/>
                  <a:pt x="16" y="30"/>
                </a:cubicBezTo>
                <a:cubicBezTo>
                  <a:pt x="8" y="30"/>
                  <a:pt x="1" y="24"/>
                  <a:pt x="1" y="16"/>
                </a:cubicBezTo>
                <a:cubicBezTo>
                  <a:pt x="0" y="16"/>
                  <a:pt x="0" y="15"/>
                  <a:pt x="0" y="15"/>
                </a:cubicBezTo>
                <a:cubicBezTo>
                  <a:pt x="0" y="6"/>
                  <a:pt x="7" y="0"/>
                  <a:pt x="16" y="0"/>
                </a:cubicBezTo>
                <a:cubicBezTo>
                  <a:pt x="24" y="0"/>
                  <a:pt x="31" y="6"/>
                  <a:pt x="31" y="15"/>
                </a:cubicBezTo>
                <a:close/>
              </a:path>
            </a:pathLst>
          </a:custGeom>
          <a:solidFill>
            <a:srgbClr val="FFFFFF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>
        <xdr:nvSpPr>
          <xdr:cNvPr id="154" name="Rectangle 640">
            <a:extLst>
              <a:ext uri="{FF2B5EF4-FFF2-40B4-BE49-F238E27FC236}">
                <a16:creationId xmlns:a16="http://schemas.microsoft.com/office/drawing/2014/main" id="{696e6a9f-2e2a-4a4b-8901-cf893f196bf9}"/>
              </a:ext>
            </a:extLst>
          </xdr:cNvPr>
          <xdr:cNvSpPr>
            <a:spLocks noChangeArrowheads="1"/>
          </xdr:cNvSpPr>
        </xdr:nvSpPr>
        <xdr:spPr>
          <a:xfrm>
            <a:off x="7526338" y="1792288"/>
            <a:ext cx="342900" cy="103188"/>
          </a:xfrm>
          <a:prstGeom prst="rect"/>
          <a:solidFill>
            <a:srgbClr val="FFFFFF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>
        <xdr:nvSpPr>
          <xdr:cNvPr id="155" name="Rectangle 641">
            <a:extLst>
              <a:ext uri="{FF2B5EF4-FFF2-40B4-BE49-F238E27FC236}">
                <a16:creationId xmlns:a16="http://schemas.microsoft.com/office/drawing/2014/main" id="{f5a40013-2718-4315-b177-c946497be429}"/>
              </a:ext>
            </a:extLst>
          </xdr:cNvPr>
          <xdr:cNvSpPr>
            <a:spLocks noChangeArrowheads="1"/>
          </xdr:cNvSpPr>
        </xdr:nvSpPr>
        <xdr:spPr>
          <a:xfrm>
            <a:off x="7419975" y="1450975"/>
            <a:ext cx="393700" cy="44450"/>
          </a:xfrm>
          <a:prstGeom prst="rect"/>
          <a:solidFill>
            <a:srgbClr val="D2D2D2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>
        <xdr:nvSpPr>
          <xdr:cNvPr id="156" name="Freeform 642">
            <a:extLst>
              <a:ext uri="{FF2B5EF4-FFF2-40B4-BE49-F238E27FC236}">
                <a16:creationId xmlns:a16="http://schemas.microsoft.com/office/drawing/2014/main" id="{38baf37a-b91e-45f3-b1cd-64692d465aaf}"/>
              </a:ext>
            </a:extLst>
          </xdr:cNvPr>
          <xdr:cNvSpPr/>
        </xdr:nvSpPr>
        <xdr:spPr>
          <a:xfrm>
            <a:off x="7526338" y="1847850"/>
            <a:ext cx="395288" cy="47625"/>
          </a:xfrm>
          <a:custGeom>
            <a:gdLst>
              <a:gd name="T0" fmla="*/ 114 w 114"/>
              <a:gd name="T1" fmla="*/ 0 h 14"/>
              <a:gd name="T2" fmla="*/ 99 w 114"/>
              <a:gd name="T3" fmla="*/ 14 h 14"/>
              <a:gd name="T4" fmla="*/ 0 w 114"/>
              <a:gd name="T5" fmla="*/ 14 h 14"/>
              <a:gd name="T6" fmla="*/ 0 w 114"/>
              <a:gd name="T7" fmla="*/ 0 h 14"/>
              <a:gd name="T8" fmla="*/ 114 w 114"/>
              <a:gd name="T9" fmla="*/ 0 h 14"/>
            </a:gdLst>
            <a:rect l="0" t="0" r="r" b="b"/>
            <a:pathLst>
              <a:path h="14" w="114">
                <a:moveTo>
                  <a:pt x="114" y="0"/>
                </a:moveTo>
                <a:cubicBezTo>
                  <a:pt x="113" y="8"/>
                  <a:pt x="106" y="14"/>
                  <a:pt x="99" y="14"/>
                </a:cubicBezTo>
                <a:cubicBezTo>
                  <a:pt x="0" y="14"/>
                  <a:pt x="0" y="14"/>
                  <a:pt x="0" y="14"/>
                </a:cubicBezTo>
                <a:cubicBezTo>
                  <a:pt x="0" y="0"/>
                  <a:pt x="0" y="0"/>
                  <a:pt x="0" y="0"/>
                </a:cubicBezTo>
                <a:lnTo>
                  <a:pt x="114" y="0"/>
                </a:lnTo>
                <a:close/>
              </a:path>
            </a:pathLst>
          </a:custGeom>
          <a:solidFill>
            <a:srgbClr val="D2D2D2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>
        <xdr:nvSpPr>
          <xdr:cNvPr id="157" name="Freeform 643">
            <a:extLst>
              <a:ext uri="{FF2B5EF4-FFF2-40B4-BE49-F238E27FC236}">
                <a16:creationId xmlns:a16="http://schemas.microsoft.com/office/drawing/2014/main" id="{4ee9ac97-b531-4ad6-bf5d-84a81fd55165}"/>
              </a:ext>
            </a:extLst>
          </xdr:cNvPr>
          <xdr:cNvSpPr/>
        </xdr:nvSpPr>
        <xdr:spPr>
          <a:xfrm>
            <a:off x="7505700" y="1519238"/>
            <a:ext cx="274638" cy="11113"/>
          </a:xfrm>
          <a:custGeom>
            <a:gdLst>
              <a:gd name="T0" fmla="*/ 2 w 79"/>
              <a:gd name="T1" fmla="*/ 3 h 3"/>
              <a:gd name="T2" fmla="*/ 78 w 79"/>
              <a:gd name="T3" fmla="*/ 3 h 3"/>
              <a:gd name="T4" fmla="*/ 79 w 79"/>
              <a:gd name="T5" fmla="*/ 1 h 3"/>
              <a:gd name="T6" fmla="*/ 78 w 79"/>
              <a:gd name="T7" fmla="*/ 0 h 3"/>
              <a:gd name="T8" fmla="*/ 2 w 79"/>
              <a:gd name="T9" fmla="*/ 0 h 3"/>
              <a:gd name="T10" fmla="*/ 0 w 79"/>
              <a:gd name="T11" fmla="*/ 1 h 3"/>
              <a:gd name="T12" fmla="*/ 2 w 79"/>
              <a:gd name="T13" fmla="*/ 3 h 3"/>
            </a:gdLst>
            <a:rect l="0" t="0" r="r" b="b"/>
            <a:pathLst>
              <a:path h="3" w="79">
                <a:moveTo>
                  <a:pt x="2" y="3"/>
                </a:moveTo>
                <a:cubicBezTo>
                  <a:pt x="78" y="3"/>
                  <a:pt x="78" y="3"/>
                  <a:pt x="78" y="3"/>
                </a:cubicBezTo>
                <a:cubicBezTo>
                  <a:pt x="79" y="3"/>
                  <a:pt x="79" y="2"/>
                  <a:pt x="79" y="1"/>
                </a:cubicBezTo>
                <a:cubicBezTo>
                  <a:pt x="79" y="1"/>
                  <a:pt x="79" y="0"/>
                  <a:pt x="78" y="0"/>
                </a:cubicBezTo>
                <a:cubicBezTo>
                  <a:pt x="2" y="0"/>
                  <a:pt x="2" y="0"/>
                  <a:pt x="2" y="0"/>
                </a:cubicBezTo>
                <a:cubicBezTo>
                  <a:pt x="1" y="0"/>
                  <a:pt x="0" y="1"/>
                  <a:pt x="0" y="1"/>
                </a:cubicBezTo>
                <a:cubicBezTo>
                  <a:pt x="0" y="2"/>
                  <a:pt x="1" y="3"/>
                  <a:pt x="2" y="3"/>
                </a:cubicBezTo>
              </a:path>
            </a:pathLst>
          </a:custGeom>
          <a:solidFill>
            <a:srgbClr val="939393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>
        <xdr:nvSpPr>
          <xdr:cNvPr id="158" name="Freeform 644">
            <a:extLst>
              <a:ext uri="{FF2B5EF4-FFF2-40B4-BE49-F238E27FC236}">
                <a16:creationId xmlns:a16="http://schemas.microsoft.com/office/drawing/2014/main" id="{94e5474c-e9c1-4fb8-a237-886d405efd9d}"/>
              </a:ext>
            </a:extLst>
          </xdr:cNvPr>
          <xdr:cNvSpPr/>
        </xdr:nvSpPr>
        <xdr:spPr>
          <a:xfrm>
            <a:off x="7505700" y="1651000"/>
            <a:ext cx="274638" cy="11113"/>
          </a:xfrm>
          <a:custGeom>
            <a:gdLst>
              <a:gd name="T0" fmla="*/ 2 w 79"/>
              <a:gd name="T1" fmla="*/ 3 h 3"/>
              <a:gd name="T2" fmla="*/ 78 w 79"/>
              <a:gd name="T3" fmla="*/ 3 h 3"/>
              <a:gd name="T4" fmla="*/ 79 w 79"/>
              <a:gd name="T5" fmla="*/ 1 h 3"/>
              <a:gd name="T6" fmla="*/ 78 w 79"/>
              <a:gd name="T7" fmla="*/ 0 h 3"/>
              <a:gd name="T8" fmla="*/ 2 w 79"/>
              <a:gd name="T9" fmla="*/ 0 h 3"/>
              <a:gd name="T10" fmla="*/ 0 w 79"/>
              <a:gd name="T11" fmla="*/ 1 h 3"/>
              <a:gd name="T12" fmla="*/ 2 w 79"/>
              <a:gd name="T13" fmla="*/ 3 h 3"/>
            </a:gdLst>
            <a:rect l="0" t="0" r="r" b="b"/>
            <a:pathLst>
              <a:path h="3" w="79">
                <a:moveTo>
                  <a:pt x="2" y="3"/>
                </a:moveTo>
                <a:cubicBezTo>
                  <a:pt x="78" y="3"/>
                  <a:pt x="78" y="3"/>
                  <a:pt x="78" y="3"/>
                </a:cubicBezTo>
                <a:cubicBezTo>
                  <a:pt x="79" y="3"/>
                  <a:pt x="79" y="2"/>
                  <a:pt x="79" y="1"/>
                </a:cubicBezTo>
                <a:cubicBezTo>
                  <a:pt x="79" y="1"/>
                  <a:pt x="79" y="0"/>
                  <a:pt x="78" y="0"/>
                </a:cubicBezTo>
                <a:cubicBezTo>
                  <a:pt x="2" y="0"/>
                  <a:pt x="2" y="0"/>
                  <a:pt x="2" y="0"/>
                </a:cubicBezTo>
                <a:cubicBezTo>
                  <a:pt x="1" y="0"/>
                  <a:pt x="0" y="1"/>
                  <a:pt x="0" y="1"/>
                </a:cubicBezTo>
                <a:cubicBezTo>
                  <a:pt x="0" y="2"/>
                  <a:pt x="1" y="3"/>
                  <a:pt x="2" y="3"/>
                </a:cubicBezTo>
              </a:path>
            </a:pathLst>
          </a:custGeom>
          <a:solidFill>
            <a:srgbClr val="939393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>
        <xdr:nvSpPr>
          <xdr:cNvPr id="159" name="Freeform 645">
            <a:extLst>
              <a:ext uri="{FF2B5EF4-FFF2-40B4-BE49-F238E27FC236}">
                <a16:creationId xmlns:a16="http://schemas.microsoft.com/office/drawing/2014/main" id="{a2a91b0b-d703-463c-a0f9-fa59a0a289df}"/>
              </a:ext>
            </a:extLst>
          </xdr:cNvPr>
          <xdr:cNvSpPr/>
        </xdr:nvSpPr>
        <xdr:spPr>
          <a:xfrm>
            <a:off x="7505700" y="1689100"/>
            <a:ext cx="225425" cy="9525"/>
          </a:xfrm>
          <a:custGeom>
            <a:gdLst>
              <a:gd name="T0" fmla="*/ 2 w 65"/>
              <a:gd name="T1" fmla="*/ 3 h 3"/>
              <a:gd name="T2" fmla="*/ 64 w 65"/>
              <a:gd name="T3" fmla="*/ 3 h 3"/>
              <a:gd name="T4" fmla="*/ 65 w 65"/>
              <a:gd name="T5" fmla="*/ 2 h 3"/>
              <a:gd name="T6" fmla="*/ 64 w 65"/>
              <a:gd name="T7" fmla="*/ 0 h 3"/>
              <a:gd name="T8" fmla="*/ 2 w 65"/>
              <a:gd name="T9" fmla="*/ 0 h 3"/>
              <a:gd name="T10" fmla="*/ 0 w 65"/>
              <a:gd name="T11" fmla="*/ 2 h 3"/>
              <a:gd name="T12" fmla="*/ 2 w 65"/>
              <a:gd name="T13" fmla="*/ 3 h 3"/>
            </a:gdLst>
            <a:rect l="0" t="0" r="r" b="b"/>
            <a:pathLst>
              <a:path h="3" w="65">
                <a:moveTo>
                  <a:pt x="2" y="3"/>
                </a:moveTo>
                <a:cubicBezTo>
                  <a:pt x="64" y="3"/>
                  <a:pt x="64" y="3"/>
                  <a:pt x="64" y="3"/>
                </a:cubicBezTo>
                <a:cubicBezTo>
                  <a:pt x="65" y="3"/>
                  <a:pt x="65" y="2"/>
                  <a:pt x="65" y="2"/>
                </a:cubicBezTo>
                <a:cubicBezTo>
                  <a:pt x="65" y="1"/>
                  <a:pt x="65" y="0"/>
                  <a:pt x="64" y="0"/>
                </a:cubicBezTo>
                <a:cubicBezTo>
                  <a:pt x="2" y="0"/>
                  <a:pt x="2" y="0"/>
                  <a:pt x="2" y="0"/>
                </a:cubicBezTo>
                <a:cubicBezTo>
                  <a:pt x="1" y="0"/>
                  <a:pt x="0" y="1"/>
                  <a:pt x="0" y="2"/>
                </a:cubicBezTo>
                <a:cubicBezTo>
                  <a:pt x="0" y="2"/>
                  <a:pt x="1" y="3"/>
                  <a:pt x="2" y="3"/>
                </a:cubicBezTo>
              </a:path>
            </a:pathLst>
          </a:custGeom>
          <a:solidFill>
            <a:srgbClr val="939393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>
        <xdr:nvSpPr>
          <xdr:cNvPr id="160" name="Freeform 646">
            <a:extLst>
              <a:ext uri="{FF2B5EF4-FFF2-40B4-BE49-F238E27FC236}">
                <a16:creationId xmlns:a16="http://schemas.microsoft.com/office/drawing/2014/main" id="{86b30eb2-bdbf-4f67-96b5-497f04e5bb60}"/>
              </a:ext>
            </a:extLst>
          </xdr:cNvPr>
          <xdr:cNvSpPr/>
        </xdr:nvSpPr>
        <xdr:spPr>
          <a:xfrm>
            <a:off x="7505700" y="1727200"/>
            <a:ext cx="246063" cy="9525"/>
          </a:xfrm>
          <a:custGeom>
            <a:gdLst>
              <a:gd name="T0" fmla="*/ 2 w 71"/>
              <a:gd name="T1" fmla="*/ 3 h 3"/>
              <a:gd name="T2" fmla="*/ 69 w 71"/>
              <a:gd name="T3" fmla="*/ 3 h 3"/>
              <a:gd name="T4" fmla="*/ 71 w 71"/>
              <a:gd name="T5" fmla="*/ 2 h 3"/>
              <a:gd name="T6" fmla="*/ 69 w 71"/>
              <a:gd name="T7" fmla="*/ 0 h 3"/>
              <a:gd name="T8" fmla="*/ 2 w 71"/>
              <a:gd name="T9" fmla="*/ 0 h 3"/>
              <a:gd name="T10" fmla="*/ 0 w 71"/>
              <a:gd name="T11" fmla="*/ 2 h 3"/>
              <a:gd name="T12" fmla="*/ 2 w 71"/>
              <a:gd name="T13" fmla="*/ 3 h 3"/>
            </a:gdLst>
            <a:rect l="0" t="0" r="r" b="b"/>
            <a:pathLst>
              <a:path h="3" w="71">
                <a:moveTo>
                  <a:pt x="2" y="3"/>
                </a:moveTo>
                <a:cubicBezTo>
                  <a:pt x="69" y="3"/>
                  <a:pt x="69" y="3"/>
                  <a:pt x="69" y="3"/>
                </a:cubicBezTo>
                <a:cubicBezTo>
                  <a:pt x="70" y="3"/>
                  <a:pt x="71" y="3"/>
                  <a:pt x="71" y="2"/>
                </a:cubicBezTo>
                <a:cubicBezTo>
                  <a:pt x="71" y="1"/>
                  <a:pt x="70" y="0"/>
                  <a:pt x="69" y="0"/>
                </a:cubicBezTo>
                <a:cubicBezTo>
                  <a:pt x="2" y="0"/>
                  <a:pt x="2" y="0"/>
                  <a:pt x="2" y="0"/>
                </a:cubicBezTo>
                <a:cubicBezTo>
                  <a:pt x="1" y="0"/>
                  <a:pt x="0" y="1"/>
                  <a:pt x="0" y="2"/>
                </a:cubicBezTo>
                <a:cubicBezTo>
                  <a:pt x="0" y="3"/>
                  <a:pt x="1" y="3"/>
                  <a:pt x="2" y="3"/>
                </a:cubicBezTo>
              </a:path>
            </a:pathLst>
          </a:custGeom>
          <a:solidFill>
            <a:srgbClr val="939393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>
        <xdr:nvSpPr>
          <xdr:cNvPr id="161" name="Freeform 647">
            <a:extLst>
              <a:ext uri="{FF2B5EF4-FFF2-40B4-BE49-F238E27FC236}">
                <a16:creationId xmlns:a16="http://schemas.microsoft.com/office/drawing/2014/main" id="{e0ca88fe-6f68-4488-aee6-5c69360d106e}"/>
              </a:ext>
            </a:extLst>
          </xdr:cNvPr>
          <xdr:cNvSpPr/>
        </xdr:nvSpPr>
        <xdr:spPr>
          <a:xfrm>
            <a:off x="7505700" y="1768475"/>
            <a:ext cx="198438" cy="9525"/>
          </a:xfrm>
          <a:custGeom>
            <a:gdLst>
              <a:gd name="T0" fmla="*/ 2 w 57"/>
              <a:gd name="T1" fmla="*/ 3 h 3"/>
              <a:gd name="T2" fmla="*/ 55 w 57"/>
              <a:gd name="T3" fmla="*/ 3 h 3"/>
              <a:gd name="T4" fmla="*/ 57 w 57"/>
              <a:gd name="T5" fmla="*/ 1 h 3"/>
              <a:gd name="T6" fmla="*/ 55 w 57"/>
              <a:gd name="T7" fmla="*/ 0 h 3"/>
              <a:gd name="T8" fmla="*/ 2 w 57"/>
              <a:gd name="T9" fmla="*/ 0 h 3"/>
              <a:gd name="T10" fmla="*/ 0 w 57"/>
              <a:gd name="T11" fmla="*/ 1 h 3"/>
              <a:gd name="T12" fmla="*/ 2 w 57"/>
              <a:gd name="T13" fmla="*/ 3 h 3"/>
            </a:gdLst>
            <a:rect l="0" t="0" r="r" b="b"/>
            <a:pathLst>
              <a:path h="3" w="57">
                <a:moveTo>
                  <a:pt x="2" y="3"/>
                </a:moveTo>
                <a:cubicBezTo>
                  <a:pt x="55" y="3"/>
                  <a:pt x="55" y="3"/>
                  <a:pt x="55" y="3"/>
                </a:cubicBezTo>
                <a:cubicBezTo>
                  <a:pt x="56" y="3"/>
                  <a:pt x="57" y="2"/>
                  <a:pt x="57" y="1"/>
                </a:cubicBezTo>
                <a:cubicBezTo>
                  <a:pt x="57" y="0"/>
                  <a:pt x="56" y="0"/>
                  <a:pt x="55" y="0"/>
                </a:cubicBezTo>
                <a:cubicBezTo>
                  <a:pt x="2" y="0"/>
                  <a:pt x="2" y="0"/>
                  <a:pt x="2" y="0"/>
                </a:cubicBezTo>
                <a:cubicBezTo>
                  <a:pt x="1" y="0"/>
                  <a:pt x="0" y="0"/>
                  <a:pt x="0" y="1"/>
                </a:cubicBezTo>
                <a:cubicBezTo>
                  <a:pt x="0" y="2"/>
                  <a:pt x="1" y="3"/>
                  <a:pt x="2" y="3"/>
                </a:cubicBezTo>
              </a:path>
            </a:pathLst>
          </a:custGeom>
          <a:solidFill>
            <a:srgbClr val="939393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>
        <xdr:nvSpPr>
          <xdr:cNvPr id="162" name="Freeform 648">
            <a:extLst>
              <a:ext uri="{FF2B5EF4-FFF2-40B4-BE49-F238E27FC236}">
                <a16:creationId xmlns:a16="http://schemas.microsoft.com/office/drawing/2014/main" id="{aec5827f-85af-4159-af6b-1d50c6a9ecbb}"/>
              </a:ext>
            </a:extLst>
          </xdr:cNvPr>
          <xdr:cNvSpPr/>
        </xdr:nvSpPr>
        <xdr:spPr>
          <a:xfrm>
            <a:off x="7505700" y="1595438"/>
            <a:ext cx="263525" cy="11113"/>
          </a:xfrm>
          <a:custGeom>
            <a:gdLst>
              <a:gd name="T0" fmla="*/ 2 w 76"/>
              <a:gd name="T1" fmla="*/ 3 h 3"/>
              <a:gd name="T2" fmla="*/ 74 w 76"/>
              <a:gd name="T3" fmla="*/ 3 h 3"/>
              <a:gd name="T4" fmla="*/ 76 w 76"/>
              <a:gd name="T5" fmla="*/ 2 h 3"/>
              <a:gd name="T6" fmla="*/ 74 w 76"/>
              <a:gd name="T7" fmla="*/ 0 h 3"/>
              <a:gd name="T8" fmla="*/ 2 w 76"/>
              <a:gd name="T9" fmla="*/ 0 h 3"/>
              <a:gd name="T10" fmla="*/ 0 w 76"/>
              <a:gd name="T11" fmla="*/ 2 h 3"/>
              <a:gd name="T12" fmla="*/ 2 w 76"/>
              <a:gd name="T13" fmla="*/ 3 h 3"/>
            </a:gdLst>
            <a:rect l="0" t="0" r="r" b="b"/>
            <a:pathLst>
              <a:path h="3" w="76">
                <a:moveTo>
                  <a:pt x="2" y="3"/>
                </a:moveTo>
                <a:cubicBezTo>
                  <a:pt x="74" y="3"/>
                  <a:pt x="74" y="3"/>
                  <a:pt x="74" y="3"/>
                </a:cubicBezTo>
                <a:cubicBezTo>
                  <a:pt x="75" y="3"/>
                  <a:pt x="76" y="3"/>
                  <a:pt x="76" y="2"/>
                </a:cubicBezTo>
                <a:cubicBezTo>
                  <a:pt x="76" y="1"/>
                  <a:pt x="75" y="0"/>
                  <a:pt x="74" y="0"/>
                </a:cubicBezTo>
                <a:cubicBezTo>
                  <a:pt x="2" y="0"/>
                  <a:pt x="2" y="0"/>
                  <a:pt x="2" y="0"/>
                </a:cubicBezTo>
                <a:cubicBezTo>
                  <a:pt x="1" y="0"/>
                  <a:pt x="0" y="1"/>
                  <a:pt x="0" y="2"/>
                </a:cubicBezTo>
                <a:cubicBezTo>
                  <a:pt x="0" y="3"/>
                  <a:pt x="1" y="3"/>
                  <a:pt x="2" y="3"/>
                </a:cubicBezTo>
              </a:path>
            </a:pathLst>
          </a:custGeom>
          <a:solidFill>
            <a:srgbClr val="939393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>
        <xdr:nvSpPr>
          <xdr:cNvPr id="163" name="Freeform 649">
            <a:extLst>
              <a:ext uri="{FF2B5EF4-FFF2-40B4-BE49-F238E27FC236}">
                <a16:creationId xmlns:a16="http://schemas.microsoft.com/office/drawing/2014/main" id="{7a400d0a-da17-441f-9e56-cea0a58302c6}"/>
              </a:ext>
            </a:extLst>
          </xdr:cNvPr>
          <xdr:cNvSpPr/>
        </xdr:nvSpPr>
        <xdr:spPr>
          <a:xfrm>
            <a:off x="7505700" y="1557338"/>
            <a:ext cx="225425" cy="11113"/>
          </a:xfrm>
          <a:custGeom>
            <a:gdLst>
              <a:gd name="T0" fmla="*/ 2 w 65"/>
              <a:gd name="T1" fmla="*/ 3 h 3"/>
              <a:gd name="T2" fmla="*/ 64 w 65"/>
              <a:gd name="T3" fmla="*/ 3 h 3"/>
              <a:gd name="T4" fmla="*/ 65 w 65"/>
              <a:gd name="T5" fmla="*/ 2 h 3"/>
              <a:gd name="T6" fmla="*/ 64 w 65"/>
              <a:gd name="T7" fmla="*/ 0 h 3"/>
              <a:gd name="T8" fmla="*/ 2 w 65"/>
              <a:gd name="T9" fmla="*/ 0 h 3"/>
              <a:gd name="T10" fmla="*/ 0 w 65"/>
              <a:gd name="T11" fmla="*/ 2 h 3"/>
              <a:gd name="T12" fmla="*/ 2 w 65"/>
              <a:gd name="T13" fmla="*/ 3 h 3"/>
            </a:gdLst>
            <a:rect l="0" t="0" r="r" b="b"/>
            <a:pathLst>
              <a:path h="3" w="65">
                <a:moveTo>
                  <a:pt x="2" y="3"/>
                </a:moveTo>
                <a:cubicBezTo>
                  <a:pt x="64" y="3"/>
                  <a:pt x="64" y="3"/>
                  <a:pt x="64" y="3"/>
                </a:cubicBezTo>
                <a:cubicBezTo>
                  <a:pt x="65" y="3"/>
                  <a:pt x="65" y="2"/>
                  <a:pt x="65" y="2"/>
                </a:cubicBezTo>
                <a:cubicBezTo>
                  <a:pt x="65" y="1"/>
                  <a:pt x="65" y="0"/>
                  <a:pt x="64" y="0"/>
                </a:cubicBezTo>
                <a:cubicBezTo>
                  <a:pt x="2" y="0"/>
                  <a:pt x="2" y="0"/>
                  <a:pt x="2" y="0"/>
                </a:cubicBezTo>
                <a:cubicBezTo>
                  <a:pt x="1" y="0"/>
                  <a:pt x="0" y="1"/>
                  <a:pt x="0" y="2"/>
                </a:cubicBezTo>
                <a:cubicBezTo>
                  <a:pt x="0" y="2"/>
                  <a:pt x="1" y="3"/>
                  <a:pt x="2" y="3"/>
                </a:cubicBezTo>
              </a:path>
            </a:pathLst>
          </a:custGeom>
          <a:solidFill>
            <a:srgbClr val="939393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>
        <xdr:nvSpPr>
          <xdr:cNvPr id="164" name="Oval 650">
            <a:extLst>
              <a:ext uri="{FF2B5EF4-FFF2-40B4-BE49-F238E27FC236}">
                <a16:creationId xmlns:a16="http://schemas.microsoft.com/office/drawing/2014/main" id="{57d90eca-a3ce-4721-954f-9a30d872753f}"/>
              </a:ext>
            </a:extLst>
          </xdr:cNvPr>
          <xdr:cNvSpPr>
            <a:spLocks noChangeArrowheads="1"/>
          </xdr:cNvSpPr>
        </xdr:nvSpPr>
        <xdr:spPr>
          <a:xfrm>
            <a:off x="7367588" y="1392238"/>
            <a:ext cx="103188" cy="103188"/>
          </a:xfrm>
          <a:prstGeom prst="ellipse"/>
          <a:solidFill>
            <a:srgbClr val="B2B2B2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>
        <xdr:nvSpPr>
          <xdr:cNvPr id="165" name="Oval 651">
            <a:extLst>
              <a:ext uri="{FF2B5EF4-FFF2-40B4-BE49-F238E27FC236}">
                <a16:creationId xmlns:a16="http://schemas.microsoft.com/office/drawing/2014/main" id="{21c1fb48-158e-4b82-a273-32fd8b65d4ac}"/>
              </a:ext>
            </a:extLst>
          </xdr:cNvPr>
          <xdr:cNvSpPr>
            <a:spLocks noChangeArrowheads="1"/>
          </xdr:cNvSpPr>
        </xdr:nvSpPr>
        <xdr:spPr>
          <a:xfrm>
            <a:off x="7470775" y="1792288"/>
            <a:ext cx="107950" cy="103188"/>
          </a:xfrm>
          <a:prstGeom prst="ellipse"/>
          <a:solidFill>
            <a:srgbClr val="B2B2B2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</xdr:grpSp>
    <xdr:clientData/>
  </xdr:twoCellAnchor>
  <xdr:twoCellAnchor>
    <xdr:from>
      <xdr:col>2</xdr:col>
      <xdr:colOff>44822</xdr:colOff>
      <xdr:row>16</xdr:row>
      <xdr:rowOff>44824</xdr:rowOff>
    </xdr:from>
    <xdr:to>
      <xdr:col>2</xdr:col>
      <xdr:colOff>593912</xdr:colOff>
      <xdr:row>18</xdr:row>
      <xdr:rowOff>211886</xdr:rowOff>
    </xdr:to>
    <xdr:grpSp>
      <xdr:nvGrpSpPr>
        <xdr:cNvPr id="166" name="Group 6">
          <a:extLst>
            <a:ext uri="{FF2B5EF4-FFF2-40B4-BE49-F238E27FC236}">
              <a16:creationId xmlns:a16="http://schemas.microsoft.com/office/drawing/2014/main" id="{75a68b29-71d9-497b-9f1b-21a3ba6922f7}"/>
            </a:ext>
          </a:extLst>
        </xdr:cNvPr>
        <xdr:cNvGrpSpPr>
          <a:grpSpLocks/>
        </xdr:cNvGrpSpPr>
      </xdr:nvGrpSpPr>
      <xdr:grpSpPr>
        <a:xfrm>
          <a:off x="1028700" y="3535680"/>
          <a:ext cx="548640" cy="624840"/>
          <a:chOff x="4968880" y="1376365"/>
          <a:chExt cx="704850" cy="884239"/>
        </a:xfrm>
      </xdr:grpSpPr>
      <xdr:sp>
        <xdr:nvSpPr>
          <xdr:cNvPr id="167" name="Freeform 11">
            <a:extLst>
              <a:ext uri="{FF2B5EF4-FFF2-40B4-BE49-F238E27FC236}">
                <a16:creationId xmlns:a16="http://schemas.microsoft.com/office/drawing/2014/main" id="{9ae6fb6d-33ae-496f-89dd-5cc9e11cb792}"/>
              </a:ext>
            </a:extLst>
          </xdr:cNvPr>
          <xdr:cNvSpPr>
            <a:spLocks noEditPoints="1"/>
          </xdr:cNvSpPr>
        </xdr:nvSpPr>
        <xdr:spPr>
          <a:xfrm>
            <a:off x="5362580" y="1544640"/>
            <a:ext cx="301625" cy="303213"/>
          </a:xfrm>
          <a:custGeom>
            <a:gdLst>
              <a:gd name="T0" fmla="*/ 78 w 88"/>
              <a:gd name="T1" fmla="*/ 44 h 89"/>
              <a:gd name="T2" fmla="*/ 79 w 88"/>
              <a:gd name="T3" fmla="*/ 34 h 89"/>
              <a:gd name="T4" fmla="*/ 74 w 88"/>
              <a:gd name="T5" fmla="*/ 23 h 89"/>
              <a:gd name="T6" fmla="*/ 65 w 88"/>
              <a:gd name="T7" fmla="*/ 18 h 89"/>
              <a:gd name="T8" fmla="*/ 64 w 88"/>
              <a:gd name="T9" fmla="*/ 5 h 89"/>
              <a:gd name="T10" fmla="*/ 54 w 88"/>
              <a:gd name="T11" fmla="*/ 12 h 89"/>
              <a:gd name="T12" fmla="*/ 44 w 88"/>
              <a:gd name="T13" fmla="*/ 8 h 89"/>
              <a:gd name="T14" fmla="*/ 32 w 88"/>
              <a:gd name="T15" fmla="*/ 10 h 89"/>
              <a:gd name="T16" fmla="*/ 24 w 88"/>
              <a:gd name="T17" fmla="*/ 17 h 89"/>
              <a:gd name="T18" fmla="*/ 12 w 88"/>
              <a:gd name="T19" fmla="*/ 14 h 89"/>
              <a:gd name="T20" fmla="*/ 16 w 88"/>
              <a:gd name="T21" fmla="*/ 25 h 89"/>
              <a:gd name="T22" fmla="*/ 9 w 88"/>
              <a:gd name="T23" fmla="*/ 33 h 89"/>
              <a:gd name="T24" fmla="*/ 7 w 88"/>
              <a:gd name="T25" fmla="*/ 45 h 89"/>
              <a:gd name="T26" fmla="*/ 11 w 88"/>
              <a:gd name="T27" fmla="*/ 55 h 89"/>
              <a:gd name="T28" fmla="*/ 5 w 88"/>
              <a:gd name="T29" fmla="*/ 65 h 89"/>
              <a:gd name="T30" fmla="*/ 17 w 88"/>
              <a:gd name="T31" fmla="*/ 66 h 89"/>
              <a:gd name="T32" fmla="*/ 22 w 88"/>
              <a:gd name="T33" fmla="*/ 75 h 89"/>
              <a:gd name="T34" fmla="*/ 33 w 88"/>
              <a:gd name="T35" fmla="*/ 80 h 89"/>
              <a:gd name="T36" fmla="*/ 43 w 88"/>
              <a:gd name="T37" fmla="*/ 79 h 89"/>
              <a:gd name="T38" fmla="*/ 51 w 88"/>
              <a:gd name="T39" fmla="*/ 89 h 89"/>
              <a:gd name="T40" fmla="*/ 55 w 88"/>
              <a:gd name="T41" fmla="*/ 77 h 89"/>
              <a:gd name="T42" fmla="*/ 65 w 88"/>
              <a:gd name="T43" fmla="*/ 75 h 89"/>
              <a:gd name="T44" fmla="*/ 74 w 88"/>
              <a:gd name="T45" fmla="*/ 66 h 89"/>
              <a:gd name="T46" fmla="*/ 76 w 88"/>
              <a:gd name="T47" fmla="*/ 56 h 89"/>
              <a:gd name="T48" fmla="*/ 88 w 88"/>
              <a:gd name="T49" fmla="*/ 52 h 89"/>
              <a:gd name="T50" fmla="*/ 60 w 88"/>
              <a:gd name="T51" fmla="*/ 61 h 89"/>
              <a:gd name="T52" fmla="*/ 41 w 88"/>
              <a:gd name="T53" fmla="*/ 67 h 89"/>
              <a:gd name="T54" fmla="*/ 28 w 88"/>
              <a:gd name="T55" fmla="*/ 60 h 89"/>
              <a:gd name="T56" fmla="*/ 22 w 88"/>
              <a:gd name="T57" fmla="*/ 48 h 89"/>
              <a:gd name="T58" fmla="*/ 33 w 88"/>
              <a:gd name="T59" fmla="*/ 25 h 89"/>
              <a:gd name="T60" fmla="*/ 59 w 88"/>
              <a:gd name="T61" fmla="*/ 28 h 89"/>
              <a:gd name="T62" fmla="*/ 64 w 88"/>
              <a:gd name="T63" fmla="*/ 54 h 89"/>
              <a:gd name="T64" fmla="*/ 60 w 88"/>
              <a:gd name="T65" fmla="*/ 61 h 89"/>
            </a:gdLst>
            <a:rect l="0" t="0" r="r" b="b"/>
            <a:pathLst>
              <a:path h="89" w="88">
                <a:moveTo>
                  <a:pt x="81" y="45"/>
                </a:moveTo>
                <a:cubicBezTo>
                  <a:pt x="78" y="44"/>
                  <a:pt x="78" y="44"/>
                  <a:pt x="78" y="44"/>
                </a:cubicBezTo>
                <a:cubicBezTo>
                  <a:pt x="78" y="41"/>
                  <a:pt x="78" y="38"/>
                  <a:pt x="77" y="35"/>
                </a:cubicBezTo>
                <a:cubicBezTo>
                  <a:pt x="79" y="34"/>
                  <a:pt x="79" y="34"/>
                  <a:pt x="79" y="34"/>
                </a:cubicBezTo>
                <a:cubicBezTo>
                  <a:pt x="83" y="32"/>
                  <a:pt x="85" y="29"/>
                  <a:pt x="83" y="25"/>
                </a:cubicBezTo>
                <a:cubicBezTo>
                  <a:pt x="81" y="21"/>
                  <a:pt x="77" y="21"/>
                  <a:pt x="74" y="23"/>
                </a:cubicBezTo>
                <a:cubicBezTo>
                  <a:pt x="71" y="24"/>
                  <a:pt x="71" y="24"/>
                  <a:pt x="71" y="24"/>
                </a:cubicBezTo>
                <a:cubicBezTo>
                  <a:pt x="69" y="22"/>
                  <a:pt x="67" y="19"/>
                  <a:pt x="65" y="18"/>
                </a:cubicBezTo>
                <a:cubicBezTo>
                  <a:pt x="66" y="15"/>
                  <a:pt x="66" y="15"/>
                  <a:pt x="66" y="15"/>
                </a:cubicBezTo>
                <a:cubicBezTo>
                  <a:pt x="68" y="12"/>
                  <a:pt x="68" y="7"/>
                  <a:pt x="64" y="5"/>
                </a:cubicBezTo>
                <a:cubicBezTo>
                  <a:pt x="60" y="4"/>
                  <a:pt x="57" y="7"/>
                  <a:pt x="55" y="10"/>
                </a:cubicBezTo>
                <a:cubicBezTo>
                  <a:pt x="54" y="12"/>
                  <a:pt x="54" y="12"/>
                  <a:pt x="54" y="12"/>
                </a:cubicBezTo>
                <a:cubicBezTo>
                  <a:pt x="51" y="11"/>
                  <a:pt x="48" y="11"/>
                  <a:pt x="45" y="11"/>
                </a:cubicBezTo>
                <a:cubicBezTo>
                  <a:pt x="44" y="8"/>
                  <a:pt x="44" y="8"/>
                  <a:pt x="44" y="8"/>
                </a:cubicBezTo>
                <a:cubicBezTo>
                  <a:pt x="44" y="4"/>
                  <a:pt x="41" y="0"/>
                  <a:pt x="37" y="1"/>
                </a:cubicBezTo>
                <a:cubicBezTo>
                  <a:pt x="33" y="2"/>
                  <a:pt x="32" y="6"/>
                  <a:pt x="32" y="10"/>
                </a:cubicBezTo>
                <a:cubicBezTo>
                  <a:pt x="33" y="13"/>
                  <a:pt x="33" y="13"/>
                  <a:pt x="33" y="13"/>
                </a:cubicBezTo>
                <a:cubicBezTo>
                  <a:pt x="30" y="14"/>
                  <a:pt x="27" y="15"/>
                  <a:pt x="24" y="17"/>
                </a:cubicBezTo>
                <a:cubicBezTo>
                  <a:pt x="23" y="15"/>
                  <a:pt x="23" y="15"/>
                  <a:pt x="23" y="15"/>
                </a:cubicBezTo>
                <a:cubicBezTo>
                  <a:pt x="20" y="12"/>
                  <a:pt x="15" y="11"/>
                  <a:pt x="12" y="14"/>
                </a:cubicBezTo>
                <a:cubicBezTo>
                  <a:pt x="10" y="17"/>
                  <a:pt x="11" y="21"/>
                  <a:pt x="14" y="24"/>
                </a:cubicBezTo>
                <a:cubicBezTo>
                  <a:pt x="16" y="25"/>
                  <a:pt x="16" y="25"/>
                  <a:pt x="16" y="25"/>
                </a:cubicBezTo>
                <a:cubicBezTo>
                  <a:pt x="14" y="28"/>
                  <a:pt x="13" y="31"/>
                  <a:pt x="12" y="34"/>
                </a:cubicBezTo>
                <a:cubicBezTo>
                  <a:pt x="9" y="33"/>
                  <a:pt x="9" y="33"/>
                  <a:pt x="9" y="33"/>
                </a:cubicBezTo>
                <a:cubicBezTo>
                  <a:pt x="5" y="33"/>
                  <a:pt x="1" y="34"/>
                  <a:pt x="0" y="38"/>
                </a:cubicBezTo>
                <a:cubicBezTo>
                  <a:pt x="0" y="42"/>
                  <a:pt x="4" y="45"/>
                  <a:pt x="7" y="45"/>
                </a:cubicBezTo>
                <a:cubicBezTo>
                  <a:pt x="10" y="46"/>
                  <a:pt x="10" y="46"/>
                  <a:pt x="10" y="46"/>
                </a:cubicBezTo>
                <a:cubicBezTo>
                  <a:pt x="10" y="49"/>
                  <a:pt x="10" y="52"/>
                  <a:pt x="11" y="55"/>
                </a:cubicBezTo>
                <a:cubicBezTo>
                  <a:pt x="9" y="56"/>
                  <a:pt x="9" y="56"/>
                  <a:pt x="9" y="56"/>
                </a:cubicBezTo>
                <a:cubicBezTo>
                  <a:pt x="5" y="58"/>
                  <a:pt x="3" y="61"/>
                  <a:pt x="5" y="65"/>
                </a:cubicBezTo>
                <a:cubicBezTo>
                  <a:pt x="6" y="69"/>
                  <a:pt x="11" y="69"/>
                  <a:pt x="14" y="67"/>
                </a:cubicBezTo>
                <a:cubicBezTo>
                  <a:pt x="17" y="66"/>
                  <a:pt x="17" y="66"/>
                  <a:pt x="17" y="66"/>
                </a:cubicBezTo>
                <a:cubicBezTo>
                  <a:pt x="19" y="68"/>
                  <a:pt x="21" y="70"/>
                  <a:pt x="23" y="72"/>
                </a:cubicBezTo>
                <a:cubicBezTo>
                  <a:pt x="22" y="75"/>
                  <a:pt x="22" y="75"/>
                  <a:pt x="22" y="75"/>
                </a:cubicBezTo>
                <a:cubicBezTo>
                  <a:pt x="20" y="78"/>
                  <a:pt x="20" y="83"/>
                  <a:pt x="24" y="84"/>
                </a:cubicBezTo>
                <a:cubicBezTo>
                  <a:pt x="28" y="86"/>
                  <a:pt x="31" y="83"/>
                  <a:pt x="33" y="80"/>
                </a:cubicBezTo>
                <a:cubicBezTo>
                  <a:pt x="34" y="78"/>
                  <a:pt x="34" y="78"/>
                  <a:pt x="34" y="78"/>
                </a:cubicBezTo>
                <a:cubicBezTo>
                  <a:pt x="37" y="79"/>
                  <a:pt x="40" y="79"/>
                  <a:pt x="43" y="79"/>
                </a:cubicBezTo>
                <a:cubicBezTo>
                  <a:pt x="44" y="82"/>
                  <a:pt x="44" y="82"/>
                  <a:pt x="44" y="82"/>
                </a:cubicBezTo>
                <a:cubicBezTo>
                  <a:pt x="44" y="86"/>
                  <a:pt x="47" y="89"/>
                  <a:pt x="51" y="89"/>
                </a:cubicBezTo>
                <a:cubicBezTo>
                  <a:pt x="55" y="88"/>
                  <a:pt x="56" y="84"/>
                  <a:pt x="56" y="80"/>
                </a:cubicBezTo>
                <a:cubicBezTo>
                  <a:pt x="55" y="77"/>
                  <a:pt x="55" y="77"/>
                  <a:pt x="55" y="77"/>
                </a:cubicBezTo>
                <a:cubicBezTo>
                  <a:pt x="58" y="76"/>
                  <a:pt x="61" y="75"/>
                  <a:pt x="63" y="73"/>
                </a:cubicBezTo>
                <a:cubicBezTo>
                  <a:pt x="65" y="75"/>
                  <a:pt x="65" y="75"/>
                  <a:pt x="65" y="75"/>
                </a:cubicBezTo>
                <a:cubicBezTo>
                  <a:pt x="68" y="78"/>
                  <a:pt x="72" y="79"/>
                  <a:pt x="75" y="76"/>
                </a:cubicBezTo>
                <a:cubicBezTo>
                  <a:pt x="78" y="73"/>
                  <a:pt x="77" y="69"/>
                  <a:pt x="74" y="66"/>
                </a:cubicBezTo>
                <a:cubicBezTo>
                  <a:pt x="72" y="64"/>
                  <a:pt x="72" y="64"/>
                  <a:pt x="72" y="64"/>
                </a:cubicBezTo>
                <a:cubicBezTo>
                  <a:pt x="74" y="62"/>
                  <a:pt x="75" y="59"/>
                  <a:pt x="76" y="56"/>
                </a:cubicBezTo>
                <a:cubicBezTo>
                  <a:pt x="79" y="57"/>
                  <a:pt x="79" y="57"/>
                  <a:pt x="79" y="57"/>
                </a:cubicBezTo>
                <a:cubicBezTo>
                  <a:pt x="83" y="57"/>
                  <a:pt x="87" y="56"/>
                  <a:pt x="88" y="52"/>
                </a:cubicBezTo>
                <a:cubicBezTo>
                  <a:pt x="88" y="48"/>
                  <a:pt x="84" y="45"/>
                  <a:pt x="81" y="45"/>
                </a:cubicBezTo>
                <a:close/>
                <a:moveTo>
                  <a:pt x="60" y="61"/>
                </a:moveTo>
                <a:cubicBezTo>
                  <a:pt x="58" y="62"/>
                  <a:pt x="57" y="64"/>
                  <a:pt x="55" y="65"/>
                </a:cubicBezTo>
                <a:cubicBezTo>
                  <a:pt x="51" y="67"/>
                  <a:pt x="46" y="68"/>
                  <a:pt x="41" y="67"/>
                </a:cubicBezTo>
                <a:cubicBezTo>
                  <a:pt x="37" y="67"/>
                  <a:pt x="32" y="64"/>
                  <a:pt x="29" y="61"/>
                </a:cubicBezTo>
                <a:cubicBezTo>
                  <a:pt x="28" y="61"/>
                  <a:pt x="28" y="61"/>
                  <a:pt x="28" y="60"/>
                </a:cubicBezTo>
                <a:cubicBezTo>
                  <a:pt x="25" y="57"/>
                  <a:pt x="23" y="53"/>
                  <a:pt x="22" y="49"/>
                </a:cubicBezTo>
                <a:cubicBezTo>
                  <a:pt x="22" y="49"/>
                  <a:pt x="22" y="48"/>
                  <a:pt x="22" y="48"/>
                </a:cubicBezTo>
                <a:cubicBezTo>
                  <a:pt x="21" y="43"/>
                  <a:pt x="22" y="38"/>
                  <a:pt x="24" y="34"/>
                </a:cubicBezTo>
                <a:cubicBezTo>
                  <a:pt x="26" y="30"/>
                  <a:pt x="29" y="27"/>
                  <a:pt x="33" y="25"/>
                </a:cubicBezTo>
                <a:cubicBezTo>
                  <a:pt x="34" y="25"/>
                  <a:pt x="34" y="25"/>
                  <a:pt x="35" y="25"/>
                </a:cubicBezTo>
                <a:cubicBezTo>
                  <a:pt x="43" y="21"/>
                  <a:pt x="53" y="22"/>
                  <a:pt x="59" y="28"/>
                </a:cubicBezTo>
                <a:cubicBezTo>
                  <a:pt x="60" y="29"/>
                  <a:pt x="60" y="29"/>
                  <a:pt x="60" y="30"/>
                </a:cubicBezTo>
                <a:cubicBezTo>
                  <a:pt x="67" y="36"/>
                  <a:pt x="68" y="46"/>
                  <a:pt x="64" y="54"/>
                </a:cubicBezTo>
                <a:cubicBezTo>
                  <a:pt x="63" y="57"/>
                  <a:pt x="62" y="59"/>
                  <a:pt x="60" y="61"/>
                </a:cubicBezTo>
                <a:cubicBezTo>
                  <a:pt x="58" y="62"/>
                  <a:pt x="61" y="59"/>
                  <a:pt x="60" y="61"/>
                </a:cubicBezTo>
                <a:close/>
              </a:path>
            </a:pathLst>
          </a:custGeom>
          <a:solidFill>
            <a:srgbClr val="EA40A9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>
        <xdr:nvSpPr>
          <xdr:cNvPr id="168" name="Freeform 12">
            <a:extLst>
              <a:ext uri="{FF2B5EF4-FFF2-40B4-BE49-F238E27FC236}">
                <a16:creationId xmlns:a16="http://schemas.microsoft.com/office/drawing/2014/main" id="{1329c8fb-7520-4f8c-a7d5-5a9d6273111b}"/>
              </a:ext>
            </a:extLst>
          </xdr:cNvPr>
          <xdr:cNvSpPr>
            <a:spLocks noEditPoints="1"/>
          </xdr:cNvSpPr>
        </xdr:nvSpPr>
        <xdr:spPr>
          <a:xfrm>
            <a:off x="5372105" y="1957391"/>
            <a:ext cx="301625" cy="303213"/>
          </a:xfrm>
          <a:custGeom>
            <a:gdLst>
              <a:gd name="T0" fmla="*/ 78 w 88"/>
              <a:gd name="T1" fmla="*/ 43 h 89"/>
              <a:gd name="T2" fmla="*/ 79 w 88"/>
              <a:gd name="T3" fmla="*/ 33 h 89"/>
              <a:gd name="T4" fmla="*/ 74 w 88"/>
              <a:gd name="T5" fmla="*/ 22 h 89"/>
              <a:gd name="T6" fmla="*/ 65 w 88"/>
              <a:gd name="T7" fmla="*/ 17 h 89"/>
              <a:gd name="T8" fmla="*/ 64 w 88"/>
              <a:gd name="T9" fmla="*/ 5 h 89"/>
              <a:gd name="T10" fmla="*/ 54 w 88"/>
              <a:gd name="T11" fmla="*/ 11 h 89"/>
              <a:gd name="T12" fmla="*/ 44 w 88"/>
              <a:gd name="T13" fmla="*/ 7 h 89"/>
              <a:gd name="T14" fmla="*/ 32 w 88"/>
              <a:gd name="T15" fmla="*/ 9 h 89"/>
              <a:gd name="T16" fmla="*/ 25 w 88"/>
              <a:gd name="T17" fmla="*/ 16 h 89"/>
              <a:gd name="T18" fmla="*/ 12 w 88"/>
              <a:gd name="T19" fmla="*/ 13 h 89"/>
              <a:gd name="T20" fmla="*/ 16 w 88"/>
              <a:gd name="T21" fmla="*/ 25 h 89"/>
              <a:gd name="T22" fmla="*/ 9 w 88"/>
              <a:gd name="T23" fmla="*/ 32 h 89"/>
              <a:gd name="T24" fmla="*/ 7 w 88"/>
              <a:gd name="T25" fmla="*/ 44 h 89"/>
              <a:gd name="T26" fmla="*/ 11 w 88"/>
              <a:gd name="T27" fmla="*/ 54 h 89"/>
              <a:gd name="T28" fmla="*/ 5 w 88"/>
              <a:gd name="T29" fmla="*/ 64 h 89"/>
              <a:gd name="T30" fmla="*/ 17 w 88"/>
              <a:gd name="T31" fmla="*/ 65 h 89"/>
              <a:gd name="T32" fmla="*/ 22 w 88"/>
              <a:gd name="T33" fmla="*/ 74 h 89"/>
              <a:gd name="T34" fmla="*/ 33 w 88"/>
              <a:gd name="T35" fmla="*/ 79 h 89"/>
              <a:gd name="T36" fmla="*/ 43 w 88"/>
              <a:gd name="T37" fmla="*/ 78 h 89"/>
              <a:gd name="T38" fmla="*/ 51 w 88"/>
              <a:gd name="T39" fmla="*/ 88 h 89"/>
              <a:gd name="T40" fmla="*/ 55 w 88"/>
              <a:gd name="T41" fmla="*/ 76 h 89"/>
              <a:gd name="T42" fmla="*/ 65 w 88"/>
              <a:gd name="T43" fmla="*/ 74 h 89"/>
              <a:gd name="T44" fmla="*/ 74 w 88"/>
              <a:gd name="T45" fmla="*/ 65 h 89"/>
              <a:gd name="T46" fmla="*/ 76 w 88"/>
              <a:gd name="T47" fmla="*/ 55 h 89"/>
              <a:gd name="T48" fmla="*/ 88 w 88"/>
              <a:gd name="T49" fmla="*/ 51 h 89"/>
              <a:gd name="T50" fmla="*/ 60 w 88"/>
              <a:gd name="T51" fmla="*/ 60 h 89"/>
              <a:gd name="T52" fmla="*/ 41 w 88"/>
              <a:gd name="T53" fmla="*/ 66 h 89"/>
              <a:gd name="T54" fmla="*/ 28 w 88"/>
              <a:gd name="T55" fmla="*/ 59 h 89"/>
              <a:gd name="T56" fmla="*/ 22 w 88"/>
              <a:gd name="T57" fmla="*/ 47 h 89"/>
              <a:gd name="T58" fmla="*/ 33 w 88"/>
              <a:gd name="T59" fmla="*/ 24 h 89"/>
              <a:gd name="T60" fmla="*/ 59 w 88"/>
              <a:gd name="T61" fmla="*/ 28 h 89"/>
              <a:gd name="T62" fmla="*/ 64 w 88"/>
              <a:gd name="T63" fmla="*/ 54 h 89"/>
              <a:gd name="T64" fmla="*/ 60 w 88"/>
              <a:gd name="T65" fmla="*/ 60 h 89"/>
            </a:gdLst>
            <a:rect l="0" t="0" r="r" b="b"/>
            <a:pathLst>
              <a:path h="89" w="88">
                <a:moveTo>
                  <a:pt x="81" y="44"/>
                </a:moveTo>
                <a:cubicBezTo>
                  <a:pt x="78" y="43"/>
                  <a:pt x="78" y="43"/>
                  <a:pt x="78" y="43"/>
                </a:cubicBezTo>
                <a:cubicBezTo>
                  <a:pt x="78" y="40"/>
                  <a:pt x="78" y="37"/>
                  <a:pt x="77" y="34"/>
                </a:cubicBezTo>
                <a:cubicBezTo>
                  <a:pt x="79" y="33"/>
                  <a:pt x="79" y="33"/>
                  <a:pt x="79" y="33"/>
                </a:cubicBezTo>
                <a:cubicBezTo>
                  <a:pt x="83" y="31"/>
                  <a:pt x="86" y="28"/>
                  <a:pt x="83" y="24"/>
                </a:cubicBezTo>
                <a:cubicBezTo>
                  <a:pt x="81" y="20"/>
                  <a:pt x="77" y="20"/>
                  <a:pt x="74" y="22"/>
                </a:cubicBezTo>
                <a:cubicBezTo>
                  <a:pt x="71" y="23"/>
                  <a:pt x="71" y="23"/>
                  <a:pt x="71" y="23"/>
                </a:cubicBezTo>
                <a:cubicBezTo>
                  <a:pt x="70" y="21"/>
                  <a:pt x="67" y="19"/>
                  <a:pt x="65" y="17"/>
                </a:cubicBezTo>
                <a:cubicBezTo>
                  <a:pt x="66" y="15"/>
                  <a:pt x="66" y="15"/>
                  <a:pt x="66" y="15"/>
                </a:cubicBezTo>
                <a:cubicBezTo>
                  <a:pt x="68" y="11"/>
                  <a:pt x="68" y="6"/>
                  <a:pt x="64" y="5"/>
                </a:cubicBezTo>
                <a:cubicBezTo>
                  <a:pt x="60" y="3"/>
                  <a:pt x="57" y="6"/>
                  <a:pt x="55" y="9"/>
                </a:cubicBezTo>
                <a:cubicBezTo>
                  <a:pt x="54" y="11"/>
                  <a:pt x="54" y="11"/>
                  <a:pt x="54" y="11"/>
                </a:cubicBezTo>
                <a:cubicBezTo>
                  <a:pt x="51" y="10"/>
                  <a:pt x="48" y="10"/>
                  <a:pt x="45" y="10"/>
                </a:cubicBezTo>
                <a:cubicBezTo>
                  <a:pt x="44" y="7"/>
                  <a:pt x="44" y="7"/>
                  <a:pt x="44" y="7"/>
                </a:cubicBezTo>
                <a:cubicBezTo>
                  <a:pt x="44" y="3"/>
                  <a:pt x="41" y="0"/>
                  <a:pt x="37" y="1"/>
                </a:cubicBezTo>
                <a:cubicBezTo>
                  <a:pt x="33" y="1"/>
                  <a:pt x="32" y="6"/>
                  <a:pt x="32" y="9"/>
                </a:cubicBezTo>
                <a:cubicBezTo>
                  <a:pt x="33" y="12"/>
                  <a:pt x="33" y="12"/>
                  <a:pt x="33" y="12"/>
                </a:cubicBezTo>
                <a:cubicBezTo>
                  <a:pt x="30" y="13"/>
                  <a:pt x="27" y="14"/>
                  <a:pt x="25" y="16"/>
                </a:cubicBezTo>
                <a:cubicBezTo>
                  <a:pt x="23" y="14"/>
                  <a:pt x="23" y="14"/>
                  <a:pt x="23" y="14"/>
                </a:cubicBezTo>
                <a:cubicBezTo>
                  <a:pt x="20" y="11"/>
                  <a:pt x="15" y="10"/>
                  <a:pt x="12" y="13"/>
                </a:cubicBezTo>
                <a:cubicBezTo>
                  <a:pt x="10" y="16"/>
                  <a:pt x="12" y="20"/>
                  <a:pt x="14" y="23"/>
                </a:cubicBezTo>
                <a:cubicBezTo>
                  <a:pt x="16" y="25"/>
                  <a:pt x="16" y="25"/>
                  <a:pt x="16" y="25"/>
                </a:cubicBezTo>
                <a:cubicBezTo>
                  <a:pt x="14" y="27"/>
                  <a:pt x="13" y="30"/>
                  <a:pt x="12" y="33"/>
                </a:cubicBezTo>
                <a:cubicBezTo>
                  <a:pt x="9" y="32"/>
                  <a:pt x="9" y="32"/>
                  <a:pt x="9" y="32"/>
                </a:cubicBezTo>
                <a:cubicBezTo>
                  <a:pt x="5" y="32"/>
                  <a:pt x="1" y="33"/>
                  <a:pt x="0" y="37"/>
                </a:cubicBezTo>
                <a:cubicBezTo>
                  <a:pt x="0" y="42"/>
                  <a:pt x="4" y="44"/>
                  <a:pt x="7" y="44"/>
                </a:cubicBezTo>
                <a:cubicBezTo>
                  <a:pt x="10" y="45"/>
                  <a:pt x="10" y="45"/>
                  <a:pt x="10" y="45"/>
                </a:cubicBezTo>
                <a:cubicBezTo>
                  <a:pt x="10" y="48"/>
                  <a:pt x="10" y="51"/>
                  <a:pt x="11" y="54"/>
                </a:cubicBezTo>
                <a:cubicBezTo>
                  <a:pt x="9" y="55"/>
                  <a:pt x="9" y="55"/>
                  <a:pt x="9" y="55"/>
                </a:cubicBezTo>
                <a:cubicBezTo>
                  <a:pt x="6" y="57"/>
                  <a:pt x="3" y="60"/>
                  <a:pt x="5" y="64"/>
                </a:cubicBezTo>
                <a:cubicBezTo>
                  <a:pt x="7" y="68"/>
                  <a:pt x="11" y="68"/>
                  <a:pt x="14" y="66"/>
                </a:cubicBezTo>
                <a:cubicBezTo>
                  <a:pt x="17" y="65"/>
                  <a:pt x="17" y="65"/>
                  <a:pt x="17" y="65"/>
                </a:cubicBezTo>
                <a:cubicBezTo>
                  <a:pt x="19" y="67"/>
                  <a:pt x="21" y="69"/>
                  <a:pt x="23" y="71"/>
                </a:cubicBezTo>
                <a:cubicBezTo>
                  <a:pt x="22" y="74"/>
                  <a:pt x="22" y="74"/>
                  <a:pt x="22" y="74"/>
                </a:cubicBezTo>
                <a:cubicBezTo>
                  <a:pt x="20" y="77"/>
                  <a:pt x="20" y="82"/>
                  <a:pt x="24" y="84"/>
                </a:cubicBezTo>
                <a:cubicBezTo>
                  <a:pt x="28" y="85"/>
                  <a:pt x="31" y="82"/>
                  <a:pt x="33" y="79"/>
                </a:cubicBezTo>
                <a:cubicBezTo>
                  <a:pt x="34" y="77"/>
                  <a:pt x="34" y="77"/>
                  <a:pt x="34" y="77"/>
                </a:cubicBezTo>
                <a:cubicBezTo>
                  <a:pt x="37" y="78"/>
                  <a:pt x="40" y="78"/>
                  <a:pt x="43" y="78"/>
                </a:cubicBezTo>
                <a:cubicBezTo>
                  <a:pt x="44" y="81"/>
                  <a:pt x="44" y="81"/>
                  <a:pt x="44" y="81"/>
                </a:cubicBezTo>
                <a:cubicBezTo>
                  <a:pt x="44" y="85"/>
                  <a:pt x="47" y="89"/>
                  <a:pt x="51" y="88"/>
                </a:cubicBezTo>
                <a:cubicBezTo>
                  <a:pt x="55" y="87"/>
                  <a:pt x="56" y="83"/>
                  <a:pt x="56" y="79"/>
                </a:cubicBezTo>
                <a:cubicBezTo>
                  <a:pt x="55" y="76"/>
                  <a:pt x="55" y="76"/>
                  <a:pt x="55" y="76"/>
                </a:cubicBezTo>
                <a:cubicBezTo>
                  <a:pt x="58" y="75"/>
                  <a:pt x="61" y="74"/>
                  <a:pt x="64" y="72"/>
                </a:cubicBezTo>
                <a:cubicBezTo>
                  <a:pt x="65" y="74"/>
                  <a:pt x="65" y="74"/>
                  <a:pt x="65" y="74"/>
                </a:cubicBezTo>
                <a:cubicBezTo>
                  <a:pt x="68" y="77"/>
                  <a:pt x="73" y="78"/>
                  <a:pt x="76" y="75"/>
                </a:cubicBezTo>
                <a:cubicBezTo>
                  <a:pt x="78" y="72"/>
                  <a:pt x="77" y="68"/>
                  <a:pt x="74" y="65"/>
                </a:cubicBezTo>
                <a:cubicBezTo>
                  <a:pt x="72" y="64"/>
                  <a:pt x="72" y="64"/>
                  <a:pt x="72" y="64"/>
                </a:cubicBezTo>
                <a:cubicBezTo>
                  <a:pt x="74" y="61"/>
                  <a:pt x="75" y="58"/>
                  <a:pt x="76" y="55"/>
                </a:cubicBezTo>
                <a:cubicBezTo>
                  <a:pt x="79" y="56"/>
                  <a:pt x="79" y="56"/>
                  <a:pt x="79" y="56"/>
                </a:cubicBezTo>
                <a:cubicBezTo>
                  <a:pt x="83" y="56"/>
                  <a:pt x="87" y="55"/>
                  <a:pt x="88" y="51"/>
                </a:cubicBezTo>
                <a:cubicBezTo>
                  <a:pt x="88" y="47"/>
                  <a:pt x="85" y="44"/>
                  <a:pt x="81" y="44"/>
                </a:cubicBezTo>
                <a:close/>
                <a:moveTo>
                  <a:pt x="60" y="60"/>
                </a:moveTo>
                <a:cubicBezTo>
                  <a:pt x="58" y="61"/>
                  <a:pt x="57" y="63"/>
                  <a:pt x="55" y="64"/>
                </a:cubicBezTo>
                <a:cubicBezTo>
                  <a:pt x="51" y="66"/>
                  <a:pt x="46" y="67"/>
                  <a:pt x="41" y="66"/>
                </a:cubicBezTo>
                <a:cubicBezTo>
                  <a:pt x="37" y="66"/>
                  <a:pt x="32" y="64"/>
                  <a:pt x="29" y="60"/>
                </a:cubicBezTo>
                <a:cubicBezTo>
                  <a:pt x="28" y="60"/>
                  <a:pt x="28" y="60"/>
                  <a:pt x="28" y="59"/>
                </a:cubicBezTo>
                <a:cubicBezTo>
                  <a:pt x="25" y="56"/>
                  <a:pt x="23" y="52"/>
                  <a:pt x="22" y="48"/>
                </a:cubicBezTo>
                <a:cubicBezTo>
                  <a:pt x="22" y="48"/>
                  <a:pt x="22" y="47"/>
                  <a:pt x="22" y="47"/>
                </a:cubicBezTo>
                <a:cubicBezTo>
                  <a:pt x="21" y="42"/>
                  <a:pt x="22" y="37"/>
                  <a:pt x="24" y="33"/>
                </a:cubicBezTo>
                <a:cubicBezTo>
                  <a:pt x="26" y="30"/>
                  <a:pt x="29" y="26"/>
                  <a:pt x="33" y="24"/>
                </a:cubicBezTo>
                <a:cubicBezTo>
                  <a:pt x="34" y="24"/>
                  <a:pt x="34" y="24"/>
                  <a:pt x="35" y="24"/>
                </a:cubicBezTo>
                <a:cubicBezTo>
                  <a:pt x="43" y="20"/>
                  <a:pt x="53" y="21"/>
                  <a:pt x="59" y="28"/>
                </a:cubicBezTo>
                <a:cubicBezTo>
                  <a:pt x="60" y="28"/>
                  <a:pt x="60" y="28"/>
                  <a:pt x="61" y="29"/>
                </a:cubicBezTo>
                <a:cubicBezTo>
                  <a:pt x="67" y="35"/>
                  <a:pt x="68" y="45"/>
                  <a:pt x="64" y="54"/>
                </a:cubicBezTo>
                <a:cubicBezTo>
                  <a:pt x="64" y="56"/>
                  <a:pt x="62" y="58"/>
                  <a:pt x="60" y="60"/>
                </a:cubicBezTo>
                <a:cubicBezTo>
                  <a:pt x="58" y="61"/>
                  <a:pt x="62" y="58"/>
                  <a:pt x="60" y="60"/>
                </a:cubicBezTo>
                <a:close/>
              </a:path>
            </a:pathLst>
          </a:custGeom>
          <a:solidFill>
            <a:srgbClr val="9AB208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>
        <xdr:nvSpPr>
          <xdr:cNvPr id="169" name="Freeform 13">
            <a:extLst>
              <a:ext uri="{FF2B5EF4-FFF2-40B4-BE49-F238E27FC236}">
                <a16:creationId xmlns:a16="http://schemas.microsoft.com/office/drawing/2014/main" id="{448b598f-45db-4a04-8b83-8e89bd1fe9f6}"/>
              </a:ext>
            </a:extLst>
          </xdr:cNvPr>
          <xdr:cNvSpPr/>
        </xdr:nvSpPr>
        <xdr:spPr>
          <a:xfrm>
            <a:off x="4968880" y="1724028"/>
            <a:ext cx="452438" cy="450851"/>
          </a:xfrm>
          <a:custGeom>
            <a:gdLst>
              <a:gd name="T0" fmla="*/ 124 w 132"/>
              <a:gd name="T1" fmla="*/ 65 h 132"/>
              <a:gd name="T2" fmla="*/ 125 w 132"/>
              <a:gd name="T3" fmla="*/ 57 h 132"/>
              <a:gd name="T4" fmla="*/ 122 w 132"/>
              <a:gd name="T5" fmla="*/ 45 h 132"/>
              <a:gd name="T6" fmla="*/ 117 w 132"/>
              <a:gd name="T7" fmla="*/ 38 h 132"/>
              <a:gd name="T8" fmla="*/ 120 w 132"/>
              <a:gd name="T9" fmla="*/ 28 h 132"/>
              <a:gd name="T10" fmla="*/ 110 w 132"/>
              <a:gd name="T11" fmla="*/ 28 h 132"/>
              <a:gd name="T12" fmla="*/ 104 w 132"/>
              <a:gd name="T13" fmla="*/ 23 h 132"/>
              <a:gd name="T14" fmla="*/ 104 w 132"/>
              <a:gd name="T15" fmla="*/ 12 h 132"/>
              <a:gd name="T16" fmla="*/ 94 w 132"/>
              <a:gd name="T17" fmla="*/ 15 h 132"/>
              <a:gd name="T18" fmla="*/ 88 w 132"/>
              <a:gd name="T19" fmla="*/ 10 h 132"/>
              <a:gd name="T20" fmla="*/ 75 w 132"/>
              <a:gd name="T21" fmla="*/ 7 h 132"/>
              <a:gd name="T22" fmla="*/ 67 w 132"/>
              <a:gd name="T23" fmla="*/ 8 h 132"/>
              <a:gd name="T24" fmla="*/ 60 w 132"/>
              <a:gd name="T25" fmla="*/ 0 h 132"/>
              <a:gd name="T26" fmla="*/ 55 w 132"/>
              <a:gd name="T27" fmla="*/ 9 h 132"/>
              <a:gd name="T28" fmla="*/ 47 w 132"/>
              <a:gd name="T29" fmla="*/ 9 h 132"/>
              <a:gd name="T30" fmla="*/ 35 w 132"/>
              <a:gd name="T31" fmla="*/ 15 h 132"/>
              <a:gd name="T32" fmla="*/ 30 w 132"/>
              <a:gd name="T33" fmla="*/ 21 h 132"/>
              <a:gd name="T34" fmla="*/ 19 w 132"/>
              <a:gd name="T35" fmla="*/ 20 h 132"/>
              <a:gd name="T36" fmla="*/ 21 w 132"/>
              <a:gd name="T37" fmla="*/ 30 h 132"/>
              <a:gd name="T38" fmla="*/ 15 w 132"/>
              <a:gd name="T39" fmla="*/ 35 h 132"/>
              <a:gd name="T40" fmla="*/ 9 w 132"/>
              <a:gd name="T41" fmla="*/ 47 h 132"/>
              <a:gd name="T42" fmla="*/ 9 w 132"/>
              <a:gd name="T43" fmla="*/ 55 h 132"/>
              <a:gd name="T44" fmla="*/ 0 w 132"/>
              <a:gd name="T45" fmla="*/ 60 h 132"/>
              <a:gd name="T46" fmla="*/ 8 w 132"/>
              <a:gd name="T47" fmla="*/ 68 h 132"/>
              <a:gd name="T48" fmla="*/ 7 w 132"/>
              <a:gd name="T49" fmla="*/ 76 h 132"/>
              <a:gd name="T50" fmla="*/ 10 w 132"/>
              <a:gd name="T51" fmla="*/ 88 h 132"/>
              <a:gd name="T52" fmla="*/ 15 w 132"/>
              <a:gd name="T53" fmla="*/ 94 h 132"/>
              <a:gd name="T54" fmla="*/ 12 w 132"/>
              <a:gd name="T55" fmla="*/ 104 h 132"/>
              <a:gd name="T56" fmla="*/ 23 w 132"/>
              <a:gd name="T57" fmla="*/ 104 h 132"/>
              <a:gd name="T58" fmla="*/ 28 w 132"/>
              <a:gd name="T59" fmla="*/ 110 h 132"/>
              <a:gd name="T60" fmla="*/ 28 w 132"/>
              <a:gd name="T61" fmla="*/ 120 h 132"/>
              <a:gd name="T62" fmla="*/ 38 w 132"/>
              <a:gd name="T63" fmla="*/ 117 h 132"/>
              <a:gd name="T64" fmla="*/ 44 w 132"/>
              <a:gd name="T65" fmla="*/ 122 h 132"/>
              <a:gd name="T66" fmla="*/ 57 w 132"/>
              <a:gd name="T67" fmla="*/ 125 h 132"/>
              <a:gd name="T68" fmla="*/ 65 w 132"/>
              <a:gd name="T69" fmla="*/ 124 h 132"/>
              <a:gd name="T70" fmla="*/ 72 w 132"/>
              <a:gd name="T71" fmla="*/ 132 h 132"/>
              <a:gd name="T72" fmla="*/ 77 w 132"/>
              <a:gd name="T73" fmla="*/ 123 h 132"/>
              <a:gd name="T74" fmla="*/ 85 w 132"/>
              <a:gd name="T75" fmla="*/ 123 h 132"/>
              <a:gd name="T76" fmla="*/ 97 w 132"/>
              <a:gd name="T77" fmla="*/ 118 h 132"/>
              <a:gd name="T78" fmla="*/ 102 w 132"/>
              <a:gd name="T79" fmla="*/ 111 h 132"/>
              <a:gd name="T80" fmla="*/ 113 w 132"/>
              <a:gd name="T81" fmla="*/ 113 h 132"/>
              <a:gd name="T82" fmla="*/ 111 w 132"/>
              <a:gd name="T83" fmla="*/ 102 h 132"/>
              <a:gd name="T84" fmla="*/ 117 w 132"/>
              <a:gd name="T85" fmla="*/ 97 h 132"/>
              <a:gd name="T86" fmla="*/ 123 w 132"/>
              <a:gd name="T87" fmla="*/ 86 h 132"/>
              <a:gd name="T88" fmla="*/ 123 w 132"/>
              <a:gd name="T89" fmla="*/ 78 h 132"/>
              <a:gd name="T90" fmla="*/ 132 w 132"/>
              <a:gd name="T91" fmla="*/ 72 h 132"/>
            </a:gdLst>
            <a:rect l="0" t="0" r="r" b="b"/>
            <a:pathLst>
              <a:path h="132" w="132">
                <a:moveTo>
                  <a:pt x="126" y="65"/>
                </a:moveTo>
                <a:cubicBezTo>
                  <a:pt x="124" y="65"/>
                  <a:pt x="124" y="65"/>
                  <a:pt x="124" y="65"/>
                </a:cubicBezTo>
                <a:cubicBezTo>
                  <a:pt x="124" y="62"/>
                  <a:pt x="124" y="60"/>
                  <a:pt x="123" y="57"/>
                </a:cubicBezTo>
                <a:cubicBezTo>
                  <a:pt x="125" y="57"/>
                  <a:pt x="125" y="57"/>
                  <a:pt x="125" y="57"/>
                </a:cubicBezTo>
                <a:cubicBezTo>
                  <a:pt x="130" y="56"/>
                  <a:pt x="131" y="53"/>
                  <a:pt x="130" y="49"/>
                </a:cubicBezTo>
                <a:cubicBezTo>
                  <a:pt x="129" y="46"/>
                  <a:pt x="127" y="43"/>
                  <a:pt x="122" y="45"/>
                </a:cubicBezTo>
                <a:cubicBezTo>
                  <a:pt x="120" y="45"/>
                  <a:pt x="120" y="45"/>
                  <a:pt x="120" y="45"/>
                </a:cubicBezTo>
                <a:cubicBezTo>
                  <a:pt x="119" y="43"/>
                  <a:pt x="118" y="41"/>
                  <a:pt x="117" y="38"/>
                </a:cubicBezTo>
                <a:cubicBezTo>
                  <a:pt x="119" y="37"/>
                  <a:pt x="119" y="37"/>
                  <a:pt x="119" y="37"/>
                </a:cubicBezTo>
                <a:cubicBezTo>
                  <a:pt x="123" y="34"/>
                  <a:pt x="122" y="31"/>
                  <a:pt x="120" y="28"/>
                </a:cubicBezTo>
                <a:cubicBezTo>
                  <a:pt x="118" y="25"/>
                  <a:pt x="115" y="24"/>
                  <a:pt x="111" y="27"/>
                </a:cubicBezTo>
                <a:cubicBezTo>
                  <a:pt x="110" y="28"/>
                  <a:pt x="110" y="28"/>
                  <a:pt x="110" y="28"/>
                </a:cubicBezTo>
                <a:cubicBezTo>
                  <a:pt x="109" y="27"/>
                  <a:pt x="108" y="26"/>
                  <a:pt x="107" y="25"/>
                </a:cubicBezTo>
                <a:cubicBezTo>
                  <a:pt x="106" y="24"/>
                  <a:pt x="105" y="24"/>
                  <a:pt x="104" y="23"/>
                </a:cubicBezTo>
                <a:cubicBezTo>
                  <a:pt x="105" y="21"/>
                  <a:pt x="105" y="21"/>
                  <a:pt x="105" y="21"/>
                </a:cubicBezTo>
                <a:cubicBezTo>
                  <a:pt x="108" y="17"/>
                  <a:pt x="107" y="14"/>
                  <a:pt x="104" y="12"/>
                </a:cubicBezTo>
                <a:cubicBezTo>
                  <a:pt x="101" y="10"/>
                  <a:pt x="98" y="10"/>
                  <a:pt x="95" y="14"/>
                </a:cubicBezTo>
                <a:cubicBezTo>
                  <a:pt x="94" y="15"/>
                  <a:pt x="94" y="15"/>
                  <a:pt x="94" y="15"/>
                </a:cubicBezTo>
                <a:cubicBezTo>
                  <a:pt x="92" y="14"/>
                  <a:pt x="89" y="13"/>
                  <a:pt x="87" y="12"/>
                </a:cubicBezTo>
                <a:cubicBezTo>
                  <a:pt x="88" y="10"/>
                  <a:pt x="88" y="10"/>
                  <a:pt x="88" y="10"/>
                </a:cubicBezTo>
                <a:cubicBezTo>
                  <a:pt x="89" y="6"/>
                  <a:pt x="87" y="3"/>
                  <a:pt x="83" y="2"/>
                </a:cubicBezTo>
                <a:cubicBezTo>
                  <a:pt x="80" y="2"/>
                  <a:pt x="77" y="2"/>
                  <a:pt x="75" y="7"/>
                </a:cubicBezTo>
                <a:cubicBezTo>
                  <a:pt x="75" y="9"/>
                  <a:pt x="75" y="9"/>
                  <a:pt x="75" y="9"/>
                </a:cubicBezTo>
                <a:cubicBezTo>
                  <a:pt x="72" y="9"/>
                  <a:pt x="70" y="8"/>
                  <a:pt x="67" y="8"/>
                </a:cubicBezTo>
                <a:cubicBezTo>
                  <a:pt x="67" y="6"/>
                  <a:pt x="67" y="6"/>
                  <a:pt x="67" y="6"/>
                </a:cubicBezTo>
                <a:cubicBezTo>
                  <a:pt x="67" y="1"/>
                  <a:pt x="64" y="0"/>
                  <a:pt x="60" y="0"/>
                </a:cubicBezTo>
                <a:cubicBezTo>
                  <a:pt x="57" y="1"/>
                  <a:pt x="54" y="2"/>
                  <a:pt x="55" y="7"/>
                </a:cubicBezTo>
                <a:cubicBezTo>
                  <a:pt x="55" y="9"/>
                  <a:pt x="55" y="9"/>
                  <a:pt x="55" y="9"/>
                </a:cubicBezTo>
                <a:cubicBezTo>
                  <a:pt x="52" y="10"/>
                  <a:pt x="50" y="11"/>
                  <a:pt x="47" y="11"/>
                </a:cubicBezTo>
                <a:cubicBezTo>
                  <a:pt x="47" y="9"/>
                  <a:pt x="47" y="9"/>
                  <a:pt x="47" y="9"/>
                </a:cubicBezTo>
                <a:cubicBezTo>
                  <a:pt x="45" y="5"/>
                  <a:pt x="41" y="5"/>
                  <a:pt x="38" y="6"/>
                </a:cubicBezTo>
                <a:cubicBezTo>
                  <a:pt x="35" y="8"/>
                  <a:pt x="33" y="10"/>
                  <a:pt x="35" y="15"/>
                </a:cubicBezTo>
                <a:cubicBezTo>
                  <a:pt x="36" y="17"/>
                  <a:pt x="36" y="17"/>
                  <a:pt x="36" y="17"/>
                </a:cubicBezTo>
                <a:cubicBezTo>
                  <a:pt x="34" y="18"/>
                  <a:pt x="32" y="19"/>
                  <a:pt x="30" y="21"/>
                </a:cubicBezTo>
                <a:cubicBezTo>
                  <a:pt x="28" y="20"/>
                  <a:pt x="28" y="20"/>
                  <a:pt x="28" y="20"/>
                </a:cubicBezTo>
                <a:cubicBezTo>
                  <a:pt x="25" y="16"/>
                  <a:pt x="22" y="17"/>
                  <a:pt x="19" y="20"/>
                </a:cubicBezTo>
                <a:cubicBezTo>
                  <a:pt x="17" y="22"/>
                  <a:pt x="16" y="25"/>
                  <a:pt x="19" y="29"/>
                </a:cubicBezTo>
                <a:cubicBezTo>
                  <a:pt x="21" y="30"/>
                  <a:pt x="21" y="30"/>
                  <a:pt x="21" y="30"/>
                </a:cubicBezTo>
                <a:cubicBezTo>
                  <a:pt x="19" y="32"/>
                  <a:pt x="18" y="34"/>
                  <a:pt x="17" y="36"/>
                </a:cubicBezTo>
                <a:cubicBezTo>
                  <a:pt x="15" y="35"/>
                  <a:pt x="15" y="35"/>
                  <a:pt x="15" y="35"/>
                </a:cubicBezTo>
                <a:cubicBezTo>
                  <a:pt x="10" y="33"/>
                  <a:pt x="8" y="35"/>
                  <a:pt x="6" y="38"/>
                </a:cubicBezTo>
                <a:cubicBezTo>
                  <a:pt x="5" y="41"/>
                  <a:pt x="5" y="45"/>
                  <a:pt x="9" y="47"/>
                </a:cubicBezTo>
                <a:cubicBezTo>
                  <a:pt x="11" y="48"/>
                  <a:pt x="11" y="48"/>
                  <a:pt x="11" y="48"/>
                </a:cubicBezTo>
                <a:cubicBezTo>
                  <a:pt x="10" y="50"/>
                  <a:pt x="10" y="52"/>
                  <a:pt x="9" y="55"/>
                </a:cubicBezTo>
                <a:cubicBezTo>
                  <a:pt x="7" y="55"/>
                  <a:pt x="7" y="55"/>
                  <a:pt x="7" y="55"/>
                </a:cubicBezTo>
                <a:cubicBezTo>
                  <a:pt x="2" y="54"/>
                  <a:pt x="1" y="57"/>
                  <a:pt x="0" y="60"/>
                </a:cubicBezTo>
                <a:cubicBezTo>
                  <a:pt x="0" y="64"/>
                  <a:pt x="1" y="67"/>
                  <a:pt x="6" y="67"/>
                </a:cubicBezTo>
                <a:cubicBezTo>
                  <a:pt x="8" y="68"/>
                  <a:pt x="8" y="68"/>
                  <a:pt x="8" y="68"/>
                </a:cubicBezTo>
                <a:cubicBezTo>
                  <a:pt x="8" y="70"/>
                  <a:pt x="8" y="73"/>
                  <a:pt x="9" y="75"/>
                </a:cubicBezTo>
                <a:cubicBezTo>
                  <a:pt x="7" y="76"/>
                  <a:pt x="7" y="76"/>
                  <a:pt x="7" y="76"/>
                </a:cubicBezTo>
                <a:cubicBezTo>
                  <a:pt x="2" y="77"/>
                  <a:pt x="1" y="80"/>
                  <a:pt x="2" y="83"/>
                </a:cubicBezTo>
                <a:cubicBezTo>
                  <a:pt x="3" y="87"/>
                  <a:pt x="5" y="89"/>
                  <a:pt x="10" y="88"/>
                </a:cubicBezTo>
                <a:cubicBezTo>
                  <a:pt x="12" y="87"/>
                  <a:pt x="12" y="87"/>
                  <a:pt x="12" y="87"/>
                </a:cubicBezTo>
                <a:cubicBezTo>
                  <a:pt x="13" y="90"/>
                  <a:pt x="14" y="92"/>
                  <a:pt x="15" y="94"/>
                </a:cubicBezTo>
                <a:cubicBezTo>
                  <a:pt x="14" y="95"/>
                  <a:pt x="14" y="95"/>
                  <a:pt x="14" y="95"/>
                </a:cubicBezTo>
                <a:cubicBezTo>
                  <a:pt x="10" y="98"/>
                  <a:pt x="10" y="101"/>
                  <a:pt x="12" y="104"/>
                </a:cubicBezTo>
                <a:cubicBezTo>
                  <a:pt x="14" y="107"/>
                  <a:pt x="17" y="108"/>
                  <a:pt x="21" y="106"/>
                </a:cubicBezTo>
                <a:cubicBezTo>
                  <a:pt x="23" y="104"/>
                  <a:pt x="23" y="104"/>
                  <a:pt x="23" y="104"/>
                </a:cubicBezTo>
                <a:cubicBezTo>
                  <a:pt x="23" y="105"/>
                  <a:pt x="24" y="106"/>
                  <a:pt x="25" y="107"/>
                </a:cubicBezTo>
                <a:cubicBezTo>
                  <a:pt x="26" y="108"/>
                  <a:pt x="27" y="109"/>
                  <a:pt x="28" y="110"/>
                </a:cubicBezTo>
                <a:cubicBezTo>
                  <a:pt x="27" y="111"/>
                  <a:pt x="27" y="111"/>
                  <a:pt x="27" y="111"/>
                </a:cubicBezTo>
                <a:cubicBezTo>
                  <a:pt x="24" y="115"/>
                  <a:pt x="25" y="118"/>
                  <a:pt x="28" y="120"/>
                </a:cubicBezTo>
                <a:cubicBezTo>
                  <a:pt x="31" y="122"/>
                  <a:pt x="34" y="123"/>
                  <a:pt x="37" y="119"/>
                </a:cubicBezTo>
                <a:cubicBezTo>
                  <a:pt x="38" y="117"/>
                  <a:pt x="38" y="117"/>
                  <a:pt x="38" y="117"/>
                </a:cubicBezTo>
                <a:cubicBezTo>
                  <a:pt x="40" y="118"/>
                  <a:pt x="43" y="119"/>
                  <a:pt x="45" y="120"/>
                </a:cubicBezTo>
                <a:cubicBezTo>
                  <a:pt x="44" y="122"/>
                  <a:pt x="44" y="122"/>
                  <a:pt x="44" y="122"/>
                </a:cubicBezTo>
                <a:cubicBezTo>
                  <a:pt x="43" y="127"/>
                  <a:pt x="46" y="129"/>
                  <a:pt x="49" y="130"/>
                </a:cubicBezTo>
                <a:cubicBezTo>
                  <a:pt x="52" y="131"/>
                  <a:pt x="55" y="130"/>
                  <a:pt x="57" y="125"/>
                </a:cubicBezTo>
                <a:cubicBezTo>
                  <a:pt x="57" y="123"/>
                  <a:pt x="57" y="123"/>
                  <a:pt x="57" y="123"/>
                </a:cubicBezTo>
                <a:cubicBezTo>
                  <a:pt x="60" y="124"/>
                  <a:pt x="62" y="124"/>
                  <a:pt x="65" y="124"/>
                </a:cubicBezTo>
                <a:cubicBezTo>
                  <a:pt x="65" y="126"/>
                  <a:pt x="65" y="126"/>
                  <a:pt x="65" y="126"/>
                </a:cubicBezTo>
                <a:cubicBezTo>
                  <a:pt x="65" y="131"/>
                  <a:pt x="68" y="132"/>
                  <a:pt x="72" y="132"/>
                </a:cubicBezTo>
                <a:cubicBezTo>
                  <a:pt x="75" y="132"/>
                  <a:pt x="78" y="130"/>
                  <a:pt x="78" y="125"/>
                </a:cubicBezTo>
                <a:cubicBezTo>
                  <a:pt x="77" y="123"/>
                  <a:pt x="77" y="123"/>
                  <a:pt x="77" y="123"/>
                </a:cubicBezTo>
                <a:cubicBezTo>
                  <a:pt x="80" y="123"/>
                  <a:pt x="82" y="122"/>
                  <a:pt x="85" y="121"/>
                </a:cubicBezTo>
                <a:cubicBezTo>
                  <a:pt x="85" y="123"/>
                  <a:pt x="85" y="123"/>
                  <a:pt x="85" y="123"/>
                </a:cubicBezTo>
                <a:cubicBezTo>
                  <a:pt x="88" y="127"/>
                  <a:pt x="91" y="128"/>
                  <a:pt x="94" y="126"/>
                </a:cubicBezTo>
                <a:cubicBezTo>
                  <a:pt x="97" y="125"/>
                  <a:pt x="99" y="122"/>
                  <a:pt x="97" y="118"/>
                </a:cubicBezTo>
                <a:cubicBezTo>
                  <a:pt x="96" y="116"/>
                  <a:pt x="96" y="116"/>
                  <a:pt x="96" y="116"/>
                </a:cubicBezTo>
                <a:cubicBezTo>
                  <a:pt x="98" y="114"/>
                  <a:pt x="100" y="113"/>
                  <a:pt x="102" y="111"/>
                </a:cubicBezTo>
                <a:cubicBezTo>
                  <a:pt x="104" y="113"/>
                  <a:pt x="104" y="113"/>
                  <a:pt x="104" y="113"/>
                </a:cubicBezTo>
                <a:cubicBezTo>
                  <a:pt x="107" y="116"/>
                  <a:pt x="110" y="115"/>
                  <a:pt x="113" y="113"/>
                </a:cubicBezTo>
                <a:cubicBezTo>
                  <a:pt x="115" y="110"/>
                  <a:pt x="116" y="107"/>
                  <a:pt x="113" y="104"/>
                </a:cubicBezTo>
                <a:cubicBezTo>
                  <a:pt x="111" y="102"/>
                  <a:pt x="111" y="102"/>
                  <a:pt x="111" y="102"/>
                </a:cubicBezTo>
                <a:cubicBezTo>
                  <a:pt x="113" y="100"/>
                  <a:pt x="114" y="98"/>
                  <a:pt x="116" y="96"/>
                </a:cubicBezTo>
                <a:cubicBezTo>
                  <a:pt x="117" y="97"/>
                  <a:pt x="117" y="97"/>
                  <a:pt x="117" y="97"/>
                </a:cubicBezTo>
                <a:cubicBezTo>
                  <a:pt x="122" y="99"/>
                  <a:pt x="124" y="97"/>
                  <a:pt x="126" y="94"/>
                </a:cubicBezTo>
                <a:cubicBezTo>
                  <a:pt x="127" y="91"/>
                  <a:pt x="127" y="88"/>
                  <a:pt x="123" y="86"/>
                </a:cubicBezTo>
                <a:cubicBezTo>
                  <a:pt x="121" y="85"/>
                  <a:pt x="121" y="85"/>
                  <a:pt x="121" y="85"/>
                </a:cubicBezTo>
                <a:cubicBezTo>
                  <a:pt x="122" y="82"/>
                  <a:pt x="122" y="80"/>
                  <a:pt x="123" y="78"/>
                </a:cubicBezTo>
                <a:cubicBezTo>
                  <a:pt x="125" y="78"/>
                  <a:pt x="125" y="78"/>
                  <a:pt x="125" y="78"/>
                </a:cubicBezTo>
                <a:cubicBezTo>
                  <a:pt x="130" y="78"/>
                  <a:pt x="131" y="75"/>
                  <a:pt x="132" y="72"/>
                </a:cubicBezTo>
                <a:cubicBezTo>
                  <a:pt x="132" y="68"/>
                  <a:pt x="131" y="66"/>
                  <a:pt x="126" y="65"/>
                </a:cubicBezTo>
                <a:close/>
              </a:path>
            </a:pathLst>
          </a:custGeom>
          <a:solidFill>
            <a:srgbClr val="401467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>
        <xdr:nvSpPr>
          <xdr:cNvPr id="170" name="Freeform 14">
            <a:extLst>
              <a:ext uri="{FF2B5EF4-FFF2-40B4-BE49-F238E27FC236}">
                <a16:creationId xmlns:a16="http://schemas.microsoft.com/office/drawing/2014/main" id="{cf02f4c5-6891-4a4b-8a12-9b9f2000edea}"/>
              </a:ext>
            </a:extLst>
          </xdr:cNvPr>
          <xdr:cNvSpPr/>
        </xdr:nvSpPr>
        <xdr:spPr>
          <a:xfrm>
            <a:off x="5048255" y="1376365"/>
            <a:ext cx="296863" cy="296863"/>
          </a:xfrm>
          <a:custGeom>
            <a:gdLst>
              <a:gd name="T0" fmla="*/ 81 w 87"/>
              <a:gd name="T1" fmla="*/ 43 h 87"/>
              <a:gd name="T2" fmla="*/ 82 w 87"/>
              <a:gd name="T3" fmla="*/ 37 h 87"/>
              <a:gd name="T4" fmla="*/ 80 w 87"/>
              <a:gd name="T5" fmla="*/ 29 h 87"/>
              <a:gd name="T6" fmla="*/ 76 w 87"/>
              <a:gd name="T7" fmla="*/ 25 h 87"/>
              <a:gd name="T8" fmla="*/ 79 w 87"/>
              <a:gd name="T9" fmla="*/ 19 h 87"/>
              <a:gd name="T10" fmla="*/ 72 w 87"/>
              <a:gd name="T11" fmla="*/ 18 h 87"/>
              <a:gd name="T12" fmla="*/ 68 w 87"/>
              <a:gd name="T13" fmla="*/ 15 h 87"/>
              <a:gd name="T14" fmla="*/ 68 w 87"/>
              <a:gd name="T15" fmla="*/ 8 h 87"/>
              <a:gd name="T16" fmla="*/ 61 w 87"/>
              <a:gd name="T17" fmla="*/ 10 h 87"/>
              <a:gd name="T18" fmla="*/ 57 w 87"/>
              <a:gd name="T19" fmla="*/ 7 h 87"/>
              <a:gd name="T20" fmla="*/ 49 w 87"/>
              <a:gd name="T21" fmla="*/ 5 h 87"/>
              <a:gd name="T22" fmla="*/ 44 w 87"/>
              <a:gd name="T23" fmla="*/ 5 h 87"/>
              <a:gd name="T24" fmla="*/ 39 w 87"/>
              <a:gd name="T25" fmla="*/ 0 h 87"/>
              <a:gd name="T26" fmla="*/ 36 w 87"/>
              <a:gd name="T27" fmla="*/ 6 h 87"/>
              <a:gd name="T28" fmla="*/ 30 w 87"/>
              <a:gd name="T29" fmla="*/ 6 h 87"/>
              <a:gd name="T30" fmla="*/ 23 w 87"/>
              <a:gd name="T31" fmla="*/ 10 h 87"/>
              <a:gd name="T32" fmla="*/ 19 w 87"/>
              <a:gd name="T33" fmla="*/ 14 h 87"/>
              <a:gd name="T34" fmla="*/ 12 w 87"/>
              <a:gd name="T35" fmla="*/ 13 h 87"/>
              <a:gd name="T36" fmla="*/ 13 w 87"/>
              <a:gd name="T37" fmla="*/ 20 h 87"/>
              <a:gd name="T38" fmla="*/ 9 w 87"/>
              <a:gd name="T39" fmla="*/ 23 h 87"/>
              <a:gd name="T40" fmla="*/ 6 w 87"/>
              <a:gd name="T41" fmla="*/ 31 h 87"/>
              <a:gd name="T42" fmla="*/ 6 w 87"/>
              <a:gd name="T43" fmla="*/ 36 h 87"/>
              <a:gd name="T44" fmla="*/ 0 w 87"/>
              <a:gd name="T45" fmla="*/ 40 h 87"/>
              <a:gd name="T46" fmla="*/ 5 w 87"/>
              <a:gd name="T47" fmla="*/ 44 h 87"/>
              <a:gd name="T48" fmla="*/ 4 w 87"/>
              <a:gd name="T49" fmla="*/ 50 h 87"/>
              <a:gd name="T50" fmla="*/ 6 w 87"/>
              <a:gd name="T51" fmla="*/ 58 h 87"/>
              <a:gd name="T52" fmla="*/ 10 w 87"/>
              <a:gd name="T53" fmla="*/ 62 h 87"/>
              <a:gd name="T54" fmla="*/ 7 w 87"/>
              <a:gd name="T55" fmla="*/ 68 h 87"/>
              <a:gd name="T56" fmla="*/ 14 w 87"/>
              <a:gd name="T57" fmla="*/ 69 h 87"/>
              <a:gd name="T58" fmla="*/ 18 w 87"/>
              <a:gd name="T59" fmla="*/ 72 h 87"/>
              <a:gd name="T60" fmla="*/ 18 w 87"/>
              <a:gd name="T61" fmla="*/ 79 h 87"/>
              <a:gd name="T62" fmla="*/ 25 w 87"/>
              <a:gd name="T63" fmla="*/ 77 h 87"/>
              <a:gd name="T64" fmla="*/ 29 w 87"/>
              <a:gd name="T65" fmla="*/ 80 h 87"/>
              <a:gd name="T66" fmla="*/ 37 w 87"/>
              <a:gd name="T67" fmla="*/ 83 h 87"/>
              <a:gd name="T68" fmla="*/ 42 w 87"/>
              <a:gd name="T69" fmla="*/ 82 h 87"/>
              <a:gd name="T70" fmla="*/ 47 w 87"/>
              <a:gd name="T71" fmla="*/ 87 h 87"/>
              <a:gd name="T72" fmla="*/ 50 w 87"/>
              <a:gd name="T73" fmla="*/ 81 h 87"/>
              <a:gd name="T74" fmla="*/ 56 w 87"/>
              <a:gd name="T75" fmla="*/ 81 h 87"/>
              <a:gd name="T76" fmla="*/ 63 w 87"/>
              <a:gd name="T77" fmla="*/ 77 h 87"/>
              <a:gd name="T78" fmla="*/ 67 w 87"/>
              <a:gd name="T79" fmla="*/ 73 h 87"/>
              <a:gd name="T80" fmla="*/ 74 w 87"/>
              <a:gd name="T81" fmla="*/ 74 h 87"/>
              <a:gd name="T82" fmla="*/ 73 w 87"/>
              <a:gd name="T83" fmla="*/ 67 h 87"/>
              <a:gd name="T84" fmla="*/ 77 w 87"/>
              <a:gd name="T85" fmla="*/ 64 h 87"/>
              <a:gd name="T86" fmla="*/ 80 w 87"/>
              <a:gd name="T87" fmla="*/ 56 h 87"/>
              <a:gd name="T88" fmla="*/ 80 w 87"/>
              <a:gd name="T89" fmla="*/ 51 h 87"/>
              <a:gd name="T90" fmla="*/ 86 w 87"/>
              <a:gd name="T91" fmla="*/ 47 h 87"/>
            </a:gdLst>
            <a:rect l="0" t="0" r="r" b="b"/>
            <a:pathLst>
              <a:path h="87" w="87">
                <a:moveTo>
                  <a:pt x="83" y="43"/>
                </a:moveTo>
                <a:cubicBezTo>
                  <a:pt x="81" y="43"/>
                  <a:pt x="81" y="43"/>
                  <a:pt x="81" y="43"/>
                </a:cubicBezTo>
                <a:cubicBezTo>
                  <a:pt x="81" y="41"/>
                  <a:pt x="81" y="39"/>
                  <a:pt x="81" y="38"/>
                </a:cubicBezTo>
                <a:cubicBezTo>
                  <a:pt x="82" y="37"/>
                  <a:pt x="82" y="37"/>
                  <a:pt x="82" y="37"/>
                </a:cubicBezTo>
                <a:cubicBezTo>
                  <a:pt x="85" y="37"/>
                  <a:pt x="86" y="35"/>
                  <a:pt x="85" y="32"/>
                </a:cubicBezTo>
                <a:cubicBezTo>
                  <a:pt x="84" y="30"/>
                  <a:pt x="83" y="29"/>
                  <a:pt x="80" y="29"/>
                </a:cubicBezTo>
                <a:cubicBezTo>
                  <a:pt x="79" y="30"/>
                  <a:pt x="79" y="30"/>
                  <a:pt x="79" y="30"/>
                </a:cubicBezTo>
                <a:cubicBezTo>
                  <a:pt x="78" y="28"/>
                  <a:pt x="77" y="27"/>
                  <a:pt x="76" y="25"/>
                </a:cubicBezTo>
                <a:cubicBezTo>
                  <a:pt x="78" y="24"/>
                  <a:pt x="78" y="24"/>
                  <a:pt x="78" y="24"/>
                </a:cubicBezTo>
                <a:cubicBezTo>
                  <a:pt x="80" y="23"/>
                  <a:pt x="80" y="20"/>
                  <a:pt x="79" y="19"/>
                </a:cubicBezTo>
                <a:cubicBezTo>
                  <a:pt x="77" y="17"/>
                  <a:pt x="75" y="16"/>
                  <a:pt x="73" y="18"/>
                </a:cubicBezTo>
                <a:cubicBezTo>
                  <a:pt x="72" y="18"/>
                  <a:pt x="72" y="18"/>
                  <a:pt x="72" y="18"/>
                </a:cubicBezTo>
                <a:cubicBezTo>
                  <a:pt x="71" y="18"/>
                  <a:pt x="71" y="17"/>
                  <a:pt x="70" y="17"/>
                </a:cubicBezTo>
                <a:cubicBezTo>
                  <a:pt x="69" y="16"/>
                  <a:pt x="69" y="15"/>
                  <a:pt x="68" y="15"/>
                </a:cubicBezTo>
                <a:cubicBezTo>
                  <a:pt x="69" y="14"/>
                  <a:pt x="69" y="14"/>
                  <a:pt x="69" y="14"/>
                </a:cubicBezTo>
                <a:cubicBezTo>
                  <a:pt x="71" y="11"/>
                  <a:pt x="70" y="9"/>
                  <a:pt x="68" y="8"/>
                </a:cubicBezTo>
                <a:cubicBezTo>
                  <a:pt x="66" y="7"/>
                  <a:pt x="64" y="6"/>
                  <a:pt x="62" y="9"/>
                </a:cubicBezTo>
                <a:cubicBezTo>
                  <a:pt x="61" y="10"/>
                  <a:pt x="61" y="10"/>
                  <a:pt x="61" y="10"/>
                </a:cubicBezTo>
                <a:cubicBezTo>
                  <a:pt x="60" y="9"/>
                  <a:pt x="58" y="9"/>
                  <a:pt x="57" y="8"/>
                </a:cubicBezTo>
                <a:cubicBezTo>
                  <a:pt x="57" y="7"/>
                  <a:pt x="57" y="7"/>
                  <a:pt x="57" y="7"/>
                </a:cubicBezTo>
                <a:cubicBezTo>
                  <a:pt x="58" y="4"/>
                  <a:pt x="57" y="2"/>
                  <a:pt x="54" y="2"/>
                </a:cubicBezTo>
                <a:cubicBezTo>
                  <a:pt x="52" y="1"/>
                  <a:pt x="50" y="1"/>
                  <a:pt x="49" y="5"/>
                </a:cubicBezTo>
                <a:cubicBezTo>
                  <a:pt x="49" y="6"/>
                  <a:pt x="49" y="6"/>
                  <a:pt x="49" y="6"/>
                </a:cubicBezTo>
                <a:cubicBezTo>
                  <a:pt x="47" y="6"/>
                  <a:pt x="46" y="5"/>
                  <a:pt x="44" y="5"/>
                </a:cubicBezTo>
                <a:cubicBezTo>
                  <a:pt x="44" y="4"/>
                  <a:pt x="44" y="4"/>
                  <a:pt x="44" y="4"/>
                </a:cubicBezTo>
                <a:cubicBezTo>
                  <a:pt x="43" y="1"/>
                  <a:pt x="42" y="0"/>
                  <a:pt x="39" y="0"/>
                </a:cubicBezTo>
                <a:cubicBezTo>
                  <a:pt x="37" y="0"/>
                  <a:pt x="35" y="2"/>
                  <a:pt x="35" y="5"/>
                </a:cubicBezTo>
                <a:cubicBezTo>
                  <a:pt x="36" y="6"/>
                  <a:pt x="36" y="6"/>
                  <a:pt x="36" y="6"/>
                </a:cubicBezTo>
                <a:cubicBezTo>
                  <a:pt x="34" y="6"/>
                  <a:pt x="32" y="7"/>
                  <a:pt x="31" y="7"/>
                </a:cubicBezTo>
                <a:cubicBezTo>
                  <a:pt x="30" y="6"/>
                  <a:pt x="30" y="6"/>
                  <a:pt x="30" y="6"/>
                </a:cubicBezTo>
                <a:cubicBezTo>
                  <a:pt x="29" y="3"/>
                  <a:pt x="27" y="3"/>
                  <a:pt x="25" y="4"/>
                </a:cubicBezTo>
                <a:cubicBezTo>
                  <a:pt x="23" y="5"/>
                  <a:pt x="21" y="7"/>
                  <a:pt x="23" y="10"/>
                </a:cubicBezTo>
                <a:cubicBezTo>
                  <a:pt x="23" y="11"/>
                  <a:pt x="23" y="11"/>
                  <a:pt x="23" y="11"/>
                </a:cubicBezTo>
                <a:cubicBezTo>
                  <a:pt x="22" y="12"/>
                  <a:pt x="20" y="13"/>
                  <a:pt x="19" y="14"/>
                </a:cubicBezTo>
                <a:cubicBezTo>
                  <a:pt x="18" y="13"/>
                  <a:pt x="18" y="13"/>
                  <a:pt x="18" y="13"/>
                </a:cubicBezTo>
                <a:cubicBezTo>
                  <a:pt x="16" y="11"/>
                  <a:pt x="14" y="11"/>
                  <a:pt x="12" y="13"/>
                </a:cubicBezTo>
                <a:cubicBezTo>
                  <a:pt x="11" y="14"/>
                  <a:pt x="10" y="16"/>
                  <a:pt x="12" y="19"/>
                </a:cubicBezTo>
                <a:cubicBezTo>
                  <a:pt x="13" y="20"/>
                  <a:pt x="13" y="20"/>
                  <a:pt x="13" y="20"/>
                </a:cubicBezTo>
                <a:cubicBezTo>
                  <a:pt x="12" y="21"/>
                  <a:pt x="11" y="22"/>
                  <a:pt x="10" y="24"/>
                </a:cubicBezTo>
                <a:cubicBezTo>
                  <a:pt x="9" y="23"/>
                  <a:pt x="9" y="23"/>
                  <a:pt x="9" y="23"/>
                </a:cubicBezTo>
                <a:cubicBezTo>
                  <a:pt x="6" y="22"/>
                  <a:pt x="5" y="23"/>
                  <a:pt x="4" y="25"/>
                </a:cubicBezTo>
                <a:cubicBezTo>
                  <a:pt x="3" y="27"/>
                  <a:pt x="3" y="29"/>
                  <a:pt x="6" y="31"/>
                </a:cubicBezTo>
                <a:cubicBezTo>
                  <a:pt x="7" y="31"/>
                  <a:pt x="7" y="31"/>
                  <a:pt x="7" y="31"/>
                </a:cubicBezTo>
                <a:cubicBezTo>
                  <a:pt x="6" y="33"/>
                  <a:pt x="6" y="34"/>
                  <a:pt x="6" y="36"/>
                </a:cubicBezTo>
                <a:cubicBezTo>
                  <a:pt x="4" y="36"/>
                  <a:pt x="4" y="36"/>
                  <a:pt x="4" y="36"/>
                </a:cubicBezTo>
                <a:cubicBezTo>
                  <a:pt x="1" y="36"/>
                  <a:pt x="0" y="37"/>
                  <a:pt x="0" y="40"/>
                </a:cubicBezTo>
                <a:cubicBezTo>
                  <a:pt x="0" y="42"/>
                  <a:pt x="0" y="44"/>
                  <a:pt x="4" y="44"/>
                </a:cubicBezTo>
                <a:cubicBezTo>
                  <a:pt x="5" y="44"/>
                  <a:pt x="5" y="44"/>
                  <a:pt x="5" y="44"/>
                </a:cubicBezTo>
                <a:cubicBezTo>
                  <a:pt x="5" y="46"/>
                  <a:pt x="5" y="48"/>
                  <a:pt x="5" y="49"/>
                </a:cubicBezTo>
                <a:cubicBezTo>
                  <a:pt x="4" y="50"/>
                  <a:pt x="4" y="50"/>
                  <a:pt x="4" y="50"/>
                </a:cubicBezTo>
                <a:cubicBezTo>
                  <a:pt x="1" y="51"/>
                  <a:pt x="0" y="53"/>
                  <a:pt x="1" y="55"/>
                </a:cubicBezTo>
                <a:cubicBezTo>
                  <a:pt x="2" y="57"/>
                  <a:pt x="3" y="59"/>
                  <a:pt x="6" y="58"/>
                </a:cubicBezTo>
                <a:cubicBezTo>
                  <a:pt x="7" y="57"/>
                  <a:pt x="7" y="57"/>
                  <a:pt x="7" y="57"/>
                </a:cubicBezTo>
                <a:cubicBezTo>
                  <a:pt x="8" y="59"/>
                  <a:pt x="9" y="60"/>
                  <a:pt x="10" y="62"/>
                </a:cubicBezTo>
                <a:cubicBezTo>
                  <a:pt x="8" y="63"/>
                  <a:pt x="8" y="63"/>
                  <a:pt x="8" y="63"/>
                </a:cubicBezTo>
                <a:cubicBezTo>
                  <a:pt x="6" y="65"/>
                  <a:pt x="6" y="67"/>
                  <a:pt x="7" y="68"/>
                </a:cubicBezTo>
                <a:cubicBezTo>
                  <a:pt x="9" y="70"/>
                  <a:pt x="11" y="71"/>
                  <a:pt x="13" y="69"/>
                </a:cubicBezTo>
                <a:cubicBezTo>
                  <a:pt x="14" y="69"/>
                  <a:pt x="14" y="69"/>
                  <a:pt x="14" y="69"/>
                </a:cubicBezTo>
                <a:cubicBezTo>
                  <a:pt x="15" y="69"/>
                  <a:pt x="15" y="70"/>
                  <a:pt x="16" y="71"/>
                </a:cubicBezTo>
                <a:cubicBezTo>
                  <a:pt x="17" y="71"/>
                  <a:pt x="17" y="72"/>
                  <a:pt x="18" y="72"/>
                </a:cubicBezTo>
                <a:cubicBezTo>
                  <a:pt x="17" y="73"/>
                  <a:pt x="17" y="73"/>
                  <a:pt x="17" y="73"/>
                </a:cubicBezTo>
                <a:cubicBezTo>
                  <a:pt x="15" y="76"/>
                  <a:pt x="16" y="78"/>
                  <a:pt x="18" y="79"/>
                </a:cubicBezTo>
                <a:cubicBezTo>
                  <a:pt x="20" y="80"/>
                  <a:pt x="22" y="81"/>
                  <a:pt x="24" y="78"/>
                </a:cubicBezTo>
                <a:cubicBezTo>
                  <a:pt x="25" y="77"/>
                  <a:pt x="25" y="77"/>
                  <a:pt x="25" y="77"/>
                </a:cubicBezTo>
                <a:cubicBezTo>
                  <a:pt x="26" y="78"/>
                  <a:pt x="28" y="79"/>
                  <a:pt x="29" y="79"/>
                </a:cubicBezTo>
                <a:cubicBezTo>
                  <a:pt x="29" y="80"/>
                  <a:pt x="29" y="80"/>
                  <a:pt x="29" y="80"/>
                </a:cubicBezTo>
                <a:cubicBezTo>
                  <a:pt x="28" y="84"/>
                  <a:pt x="30" y="85"/>
                  <a:pt x="32" y="86"/>
                </a:cubicBezTo>
                <a:cubicBezTo>
                  <a:pt x="34" y="86"/>
                  <a:pt x="36" y="86"/>
                  <a:pt x="37" y="83"/>
                </a:cubicBezTo>
                <a:cubicBezTo>
                  <a:pt x="37" y="81"/>
                  <a:pt x="37" y="81"/>
                  <a:pt x="37" y="81"/>
                </a:cubicBezTo>
                <a:cubicBezTo>
                  <a:pt x="39" y="81"/>
                  <a:pt x="41" y="82"/>
                  <a:pt x="42" y="82"/>
                </a:cubicBezTo>
                <a:cubicBezTo>
                  <a:pt x="42" y="83"/>
                  <a:pt x="42" y="83"/>
                  <a:pt x="42" y="83"/>
                </a:cubicBezTo>
                <a:cubicBezTo>
                  <a:pt x="43" y="86"/>
                  <a:pt x="45" y="87"/>
                  <a:pt x="47" y="87"/>
                </a:cubicBezTo>
                <a:cubicBezTo>
                  <a:pt x="49" y="87"/>
                  <a:pt x="51" y="86"/>
                  <a:pt x="51" y="82"/>
                </a:cubicBezTo>
                <a:cubicBezTo>
                  <a:pt x="50" y="81"/>
                  <a:pt x="50" y="81"/>
                  <a:pt x="50" y="81"/>
                </a:cubicBezTo>
                <a:cubicBezTo>
                  <a:pt x="52" y="81"/>
                  <a:pt x="54" y="80"/>
                  <a:pt x="55" y="80"/>
                </a:cubicBezTo>
                <a:cubicBezTo>
                  <a:pt x="56" y="81"/>
                  <a:pt x="56" y="81"/>
                  <a:pt x="56" y="81"/>
                </a:cubicBezTo>
                <a:cubicBezTo>
                  <a:pt x="57" y="84"/>
                  <a:pt x="59" y="84"/>
                  <a:pt x="61" y="83"/>
                </a:cubicBezTo>
                <a:cubicBezTo>
                  <a:pt x="63" y="82"/>
                  <a:pt x="65" y="80"/>
                  <a:pt x="63" y="77"/>
                </a:cubicBezTo>
                <a:cubicBezTo>
                  <a:pt x="63" y="76"/>
                  <a:pt x="63" y="76"/>
                  <a:pt x="63" y="76"/>
                </a:cubicBezTo>
                <a:cubicBezTo>
                  <a:pt x="64" y="75"/>
                  <a:pt x="66" y="74"/>
                  <a:pt x="67" y="73"/>
                </a:cubicBezTo>
                <a:cubicBezTo>
                  <a:pt x="68" y="74"/>
                  <a:pt x="68" y="74"/>
                  <a:pt x="68" y="74"/>
                </a:cubicBezTo>
                <a:cubicBezTo>
                  <a:pt x="70" y="77"/>
                  <a:pt x="72" y="76"/>
                  <a:pt x="74" y="74"/>
                </a:cubicBezTo>
                <a:cubicBezTo>
                  <a:pt x="75" y="73"/>
                  <a:pt x="76" y="71"/>
                  <a:pt x="74" y="68"/>
                </a:cubicBezTo>
                <a:cubicBezTo>
                  <a:pt x="73" y="67"/>
                  <a:pt x="73" y="67"/>
                  <a:pt x="73" y="67"/>
                </a:cubicBezTo>
                <a:cubicBezTo>
                  <a:pt x="74" y="66"/>
                  <a:pt x="75" y="65"/>
                  <a:pt x="76" y="63"/>
                </a:cubicBezTo>
                <a:cubicBezTo>
                  <a:pt x="77" y="64"/>
                  <a:pt x="77" y="64"/>
                  <a:pt x="77" y="64"/>
                </a:cubicBezTo>
                <a:cubicBezTo>
                  <a:pt x="80" y="65"/>
                  <a:pt x="81" y="64"/>
                  <a:pt x="82" y="62"/>
                </a:cubicBezTo>
                <a:cubicBezTo>
                  <a:pt x="83" y="60"/>
                  <a:pt x="83" y="58"/>
                  <a:pt x="80" y="56"/>
                </a:cubicBezTo>
                <a:cubicBezTo>
                  <a:pt x="79" y="56"/>
                  <a:pt x="79" y="56"/>
                  <a:pt x="79" y="56"/>
                </a:cubicBezTo>
                <a:cubicBezTo>
                  <a:pt x="80" y="54"/>
                  <a:pt x="80" y="53"/>
                  <a:pt x="80" y="51"/>
                </a:cubicBezTo>
                <a:cubicBezTo>
                  <a:pt x="82" y="51"/>
                  <a:pt x="82" y="51"/>
                  <a:pt x="82" y="51"/>
                </a:cubicBezTo>
                <a:cubicBezTo>
                  <a:pt x="85" y="51"/>
                  <a:pt x="86" y="50"/>
                  <a:pt x="86" y="47"/>
                </a:cubicBezTo>
                <a:cubicBezTo>
                  <a:pt x="87" y="45"/>
                  <a:pt x="86" y="43"/>
                  <a:pt x="83" y="43"/>
                </a:cubicBezTo>
                <a:close/>
              </a:path>
            </a:pathLst>
          </a:custGeom>
          <a:solidFill>
            <a:srgbClr val="00B29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</a14:hiddenLine>
            </a:ext>
          </a:extLst>
        </xdr:spPr>
        <xdr:txBody>
          <a:bodyPr lIns="91440" tIns="45720" rIns="91440" bIns="45720" vert="horz" wrap="square" numCol="1" anchor="t" anchorCtr="0"/>
          <a:lstStyle>
            <a:defPPr>
              <a:defRPr lang="en-US"/>
            </a:defPPr>
            <a:lvl1pPr marL="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6609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3281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9890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6563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3172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9844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64535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731260" algn="l" defTabSz="932815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</xdr:grpSp>
    <xdr:clientData/>
  </xdr:twoCellAnchor>
  <xdr:twoCellAnchor>
    <xdr:from>
      <xdr:col>10</xdr:col>
      <xdr:colOff>685800</xdr:colOff>
      <xdr:row>27</xdr:row>
      <xdr:rowOff>95251</xdr:rowOff>
    </xdr:from>
    <xdr:to>
      <xdr:col>12</xdr:col>
      <xdr:colOff>19050</xdr:colOff>
      <xdr:row>30</xdr:row>
      <xdr:rowOff>38101</xdr:rowOff>
    </xdr:to>
    <xdr:sp>
      <xdr:nvSpPr>
        <xdr:cNvPr id="10" name="圆角矩形 9">
          <a:hlinkClick r:id="rId9"/>
          <a:extLst>
            <a:ext uri="{FF2B5EF4-FFF2-40B4-BE49-F238E27FC236}">
              <a16:creationId xmlns:a16="http://schemas.microsoft.com/office/drawing/2014/main" id="{f0491dac-8335-414d-bce9-19f316cadce3}"/>
            </a:ext>
          </a:extLst>
        </xdr:cNvPr>
        <xdr:cNvSpPr/>
      </xdr:nvSpPr>
      <xdr:spPr>
        <a:xfrm>
          <a:off x="8557260" y="5798820"/>
          <a:ext cx="1059180" cy="449580"/>
        </a:xfrm>
        <a:prstGeom prst="roundRect"/>
        <a:solidFill>
          <a:srgbClr val="C0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rtlCol="0" anchor="ctr"/>
        <a:lstStyle/>
        <a:p>
          <a:pPr algn="ctr"/>
          <a:r>
            <a:rPr altLang="en-US" lang="zh-CN" sz="1200" b="1">
              <a:solidFill>
                <a:schemeClr val="bg1"/>
              </a:solidFill>
              <a:latin typeface="微软雅黑" panose="020B0503020204020204" pitchFamily="34" charset="-122"/>
              <a:ea typeface="微软雅黑" panose="020B0503020204020204" pitchFamily="34" charset="-122"/>
            </a:rPr>
            <a:t>使用说明</a:t>
          </a:r>
          <a:endParaRPr altLang="en-US" lang="zh-CN" sz="1200" b="1">
            <a:solidFill>
              <a:schemeClr val="bg1"/>
            </a:solidFill>
            <a:latin typeface="微软雅黑" panose="020B0503020204020204" pitchFamily="34" charset="-122"/>
            <a:ea typeface="微软雅黑" panose="020B0503020204020204" pitchFamily="34" charset="-122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10</xdr:col>
      <xdr:colOff>231914</xdr:colOff>
      <xdr:row>0</xdr:row>
      <xdr:rowOff>74543</xdr:rowOff>
    </xdr:from>
    <xdr:to>
      <xdr:col>10</xdr:col>
      <xdr:colOff>1210322</xdr:colOff>
      <xdr:row>1</xdr:row>
      <xdr:rowOff>465069</xdr:rowOff>
    </xdr:to>
    <xdr:sp>
      <xdr:nvSpPr>
        <xdr:cNvPr id="2" name="右箭头 1">
          <a:hlinkClick r:id="rId1"/>
          <a:extLst>
            <a:ext uri="{FF2B5EF4-FFF2-40B4-BE49-F238E27FC236}">
              <a16:creationId xmlns:a16="http://schemas.microsoft.com/office/drawing/2014/main" id="{24e5f443-74ec-4b52-919f-a9455bbeb08f}"/>
            </a:ext>
          </a:extLst>
        </xdr:cNvPr>
        <xdr:cNvSpPr/>
      </xdr:nvSpPr>
      <xdr:spPr>
        <a:xfrm>
          <a:off x="7764780" y="76200"/>
          <a:ext cx="975360" cy="472440"/>
        </a:xfrm>
        <a:prstGeom prst="rightArrow"/>
      </xdr:spPr>
      <xdr:style>
        <a:lnRef idx="2">
          <a:schemeClr val="accent5">
            <a:shade val="50000"/>
          </a:schemeClr>
        </a:lnRef>
        <a:fillRef idx="1">
          <a:schemeClr val="accent5"/>
        </a:fillRef>
        <a:effectRef idx="0">
          <a:schemeClr val="accent5"/>
        </a:effectRef>
        <a:fontRef idx="minor">
          <a:schemeClr val="bg1"/>
        </a:fontRef>
      </xdr:style>
      <xdr:txBody>
        <a:bodyPr vertOverflow="clip" horzOverflow="clip" rtlCol="0" anchor="ctr"/>
        <a:lstStyle/>
        <a:p>
          <a:pPr algn="ctr"/>
          <a:r>
            <a:rPr altLang="en-US" lang="zh-CN" sz="1200" b="1">
              <a:solidFill>
                <a:schemeClr val="bg1"/>
              </a:solidFill>
              <a:latin typeface="微软雅黑" panose="020B0503020204020204" pitchFamily="34" charset="-122"/>
              <a:ea typeface="微软雅黑" panose="020B0503020204020204" pitchFamily="34" charset="-122"/>
            </a:rPr>
            <a:t>返回首页</a:t>
          </a:r>
          <a:endParaRPr altLang="en-US" lang="zh-CN" sz="1200" b="1">
            <a:latin typeface="微软雅黑" panose="020B0503020204020204" pitchFamily="34" charset="-122"/>
            <a:ea typeface="微软雅黑" panose="020B0503020204020204" pitchFamily="34" charset="-122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9</xdr:col>
      <xdr:colOff>1232916</xdr:colOff>
      <xdr:row>0</xdr:row>
      <xdr:rowOff>0</xdr:rowOff>
    </xdr:from>
    <xdr:to>
      <xdr:col>10</xdr:col>
      <xdr:colOff>944499</xdr:colOff>
      <xdr:row>1</xdr:row>
      <xdr:rowOff>0</xdr:rowOff>
    </xdr:to>
    <xdr:sp>
      <xdr:nvSpPr>
        <xdr:cNvPr id="2" name="右箭头 1">
          <a:hlinkClick r:id="rId1"/>
          <a:extLst>
            <a:ext uri="{FF2B5EF4-FFF2-40B4-BE49-F238E27FC236}">
              <a16:creationId xmlns:a16="http://schemas.microsoft.com/office/drawing/2014/main" id="{09ff5b5e-4a00-4869-888a-48c5ef133057}"/>
            </a:ext>
          </a:extLst>
        </xdr:cNvPr>
        <xdr:cNvSpPr/>
      </xdr:nvSpPr>
      <xdr:spPr>
        <a:xfrm>
          <a:off x="9151620" y="0"/>
          <a:ext cx="975360" cy="579120"/>
        </a:xfrm>
        <a:prstGeom prst="rightArrow"/>
      </xdr:spPr>
      <xdr:style>
        <a:lnRef idx="2">
          <a:schemeClr val="accent5">
            <a:shade val="50000"/>
          </a:schemeClr>
        </a:lnRef>
        <a:fillRef idx="1">
          <a:schemeClr val="accent5"/>
        </a:fillRef>
        <a:effectRef idx="0">
          <a:schemeClr val="accent5"/>
        </a:effectRef>
        <a:fontRef idx="minor">
          <a:schemeClr val="bg1"/>
        </a:fontRef>
      </xdr:style>
      <xdr:txBody>
        <a:bodyPr vertOverflow="clip" horzOverflow="clip" rtlCol="0" anchor="ctr"/>
        <a:lstStyle/>
        <a:p>
          <a:pPr algn="ctr"/>
          <a:r>
            <a:rPr altLang="en-US" lang="zh-CN" sz="1200" b="1">
              <a:solidFill>
                <a:schemeClr val="bg1"/>
              </a:solidFill>
              <a:latin typeface="微软雅黑" panose="020B0503020204020204" pitchFamily="34" charset="-122"/>
              <a:ea typeface="微软雅黑" panose="020B0503020204020204" pitchFamily="34" charset="-122"/>
            </a:rPr>
            <a:t>返回首页</a:t>
          </a:r>
          <a:endParaRPr altLang="en-US" lang="zh-CN" sz="1200" b="1">
            <a:latin typeface="微软雅黑" panose="020B0503020204020204" pitchFamily="34" charset="-122"/>
            <a:ea typeface="微软雅黑" panose="020B0503020204020204" pitchFamily="34" charset="-122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10</xdr:col>
      <xdr:colOff>440817</xdr:colOff>
      <xdr:row>0</xdr:row>
      <xdr:rowOff>0</xdr:rowOff>
    </xdr:from>
    <xdr:to>
      <xdr:col>11</xdr:col>
      <xdr:colOff>0</xdr:colOff>
      <xdr:row>1</xdr:row>
      <xdr:rowOff>0</xdr:rowOff>
    </xdr:to>
    <xdr:sp>
      <xdr:nvSpPr>
        <xdr:cNvPr id="3" name="右箭头 2">
          <a:hlinkClick r:id="rId1"/>
          <a:extLst>
            <a:ext uri="{FF2B5EF4-FFF2-40B4-BE49-F238E27FC236}">
              <a16:creationId xmlns:a16="http://schemas.microsoft.com/office/drawing/2014/main" id="{22a274ef-d3c7-4675-a9fd-0a36b7e1374c}"/>
            </a:ext>
          </a:extLst>
        </xdr:cNvPr>
        <xdr:cNvSpPr/>
      </xdr:nvSpPr>
      <xdr:spPr>
        <a:xfrm>
          <a:off x="8671560" y="0"/>
          <a:ext cx="975360" cy="632460"/>
        </a:xfrm>
        <a:prstGeom prst="rightArrow"/>
      </xdr:spPr>
      <xdr:style>
        <a:lnRef idx="2">
          <a:schemeClr val="accent5">
            <a:shade val="50000"/>
          </a:schemeClr>
        </a:lnRef>
        <a:fillRef idx="1">
          <a:schemeClr val="accent5"/>
        </a:fillRef>
        <a:effectRef idx="0">
          <a:schemeClr val="accent5"/>
        </a:effectRef>
        <a:fontRef idx="minor">
          <a:schemeClr val="bg1"/>
        </a:fontRef>
      </xdr:style>
      <xdr:txBody>
        <a:bodyPr vertOverflow="clip" horzOverflow="clip" rtlCol="0" anchor="ctr"/>
        <a:lstStyle/>
        <a:p>
          <a:pPr algn="ctr"/>
          <a:r>
            <a:rPr altLang="en-US" lang="zh-CN" sz="1200" b="1">
              <a:solidFill>
                <a:schemeClr val="bg1"/>
              </a:solidFill>
              <a:latin typeface="微软雅黑" panose="020B0503020204020204" pitchFamily="34" charset="-122"/>
              <a:ea typeface="微软雅黑" panose="020B0503020204020204" pitchFamily="34" charset="-122"/>
            </a:rPr>
            <a:t>返回首页</a:t>
          </a:r>
          <a:endParaRPr altLang="en-US" lang="zh-CN" sz="1200" b="1">
            <a:latin typeface="微软雅黑" panose="020B0503020204020204" pitchFamily="34" charset="-122"/>
            <a:ea typeface="微软雅黑" panose="020B0503020204020204" pitchFamily="34" charset="-122"/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11</xdr:col>
      <xdr:colOff>640842</xdr:colOff>
      <xdr:row>0</xdr:row>
      <xdr:rowOff>0</xdr:rowOff>
    </xdr:from>
    <xdr:to>
      <xdr:col>13</xdr:col>
      <xdr:colOff>0</xdr:colOff>
      <xdr:row>1</xdr:row>
      <xdr:rowOff>0</xdr:rowOff>
    </xdr:to>
    <xdr:sp>
      <xdr:nvSpPr>
        <xdr:cNvPr id="3" name="右箭头 2">
          <a:hlinkClick r:id="rId1"/>
          <a:extLst>
            <a:ext uri="{FF2B5EF4-FFF2-40B4-BE49-F238E27FC236}">
              <a16:creationId xmlns:a16="http://schemas.microsoft.com/office/drawing/2014/main" id="{28ace8ca-7a3c-46ed-ad25-64622cb04d9a}"/>
            </a:ext>
          </a:extLst>
        </xdr:cNvPr>
        <xdr:cNvSpPr/>
      </xdr:nvSpPr>
      <xdr:spPr>
        <a:xfrm>
          <a:off x="9144000" y="0"/>
          <a:ext cx="975360" cy="632460"/>
        </a:xfrm>
        <a:prstGeom prst="rightArrow"/>
      </xdr:spPr>
      <xdr:style>
        <a:lnRef idx="2">
          <a:schemeClr val="accent5">
            <a:shade val="50000"/>
          </a:schemeClr>
        </a:lnRef>
        <a:fillRef idx="1">
          <a:schemeClr val="accent5"/>
        </a:fillRef>
        <a:effectRef idx="0">
          <a:schemeClr val="accent5"/>
        </a:effectRef>
        <a:fontRef idx="minor">
          <a:schemeClr val="bg1"/>
        </a:fontRef>
      </xdr:style>
      <xdr:txBody>
        <a:bodyPr vertOverflow="clip" horzOverflow="clip" rtlCol="0" anchor="ctr"/>
        <a:lstStyle/>
        <a:p>
          <a:pPr algn="ctr"/>
          <a:r>
            <a:rPr altLang="en-US" lang="zh-CN" sz="1200" b="1">
              <a:solidFill>
                <a:schemeClr val="bg1"/>
              </a:solidFill>
              <a:latin typeface="微软雅黑" panose="020B0503020204020204" pitchFamily="34" charset="-122"/>
              <a:ea typeface="微软雅黑" panose="020B0503020204020204" pitchFamily="34" charset="-122"/>
            </a:rPr>
            <a:t>返回首页</a:t>
          </a:r>
          <a:endParaRPr altLang="en-US" lang="zh-CN" sz="1200" b="1">
            <a:latin typeface="微软雅黑" panose="020B0503020204020204" pitchFamily="34" charset="-122"/>
            <a:ea typeface="微软雅黑" panose="020B0503020204020204" pitchFamily="34" charset="-122"/>
          </a:endParaRP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9</xdr:col>
      <xdr:colOff>793242</xdr:colOff>
      <xdr:row>0</xdr:row>
      <xdr:rowOff>0</xdr:rowOff>
    </xdr:from>
    <xdr:to>
      <xdr:col>11</xdr:col>
      <xdr:colOff>0</xdr:colOff>
      <xdr:row>1</xdr:row>
      <xdr:rowOff>0</xdr:rowOff>
    </xdr:to>
    <xdr:sp>
      <xdr:nvSpPr>
        <xdr:cNvPr id="3" name="右箭头 2">
          <a:hlinkClick r:id="rId1"/>
          <a:extLst>
            <a:ext uri="{FF2B5EF4-FFF2-40B4-BE49-F238E27FC236}">
              <a16:creationId xmlns:a16="http://schemas.microsoft.com/office/drawing/2014/main" id="{69f128df-9799-4c31-9043-b7b6b8159b79}"/>
            </a:ext>
          </a:extLst>
        </xdr:cNvPr>
        <xdr:cNvSpPr/>
      </xdr:nvSpPr>
      <xdr:spPr>
        <a:xfrm>
          <a:off x="8519160" y="0"/>
          <a:ext cx="975360" cy="632460"/>
        </a:xfrm>
        <a:prstGeom prst="rightArrow"/>
      </xdr:spPr>
      <xdr:style>
        <a:lnRef idx="2">
          <a:schemeClr val="accent5">
            <a:shade val="50000"/>
          </a:schemeClr>
        </a:lnRef>
        <a:fillRef idx="1">
          <a:schemeClr val="accent5"/>
        </a:fillRef>
        <a:effectRef idx="0">
          <a:schemeClr val="accent5"/>
        </a:effectRef>
        <a:fontRef idx="minor">
          <a:schemeClr val="bg1"/>
        </a:fontRef>
      </xdr:style>
      <xdr:txBody>
        <a:bodyPr vertOverflow="clip" horzOverflow="clip" rtlCol="0" anchor="ctr"/>
        <a:lstStyle/>
        <a:p>
          <a:pPr algn="ctr"/>
          <a:r>
            <a:rPr altLang="en-US" lang="zh-CN" sz="1200" b="1">
              <a:solidFill>
                <a:schemeClr val="bg1"/>
              </a:solidFill>
              <a:latin typeface="微软雅黑" panose="020B0503020204020204" pitchFamily="34" charset="-122"/>
              <a:ea typeface="微软雅黑" panose="020B0503020204020204" pitchFamily="34" charset="-122"/>
            </a:rPr>
            <a:t>返回首页</a:t>
          </a:r>
          <a:endParaRPr altLang="en-US" lang="zh-CN" sz="1200" b="1">
            <a:latin typeface="微软雅黑" panose="020B0503020204020204" pitchFamily="34" charset="-122"/>
            <a:ea typeface="微软雅黑" panose="020B0503020204020204" pitchFamily="34" charset="-122"/>
          </a:endParaRP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11</xdr:col>
      <xdr:colOff>602742</xdr:colOff>
      <xdr:row>0</xdr:row>
      <xdr:rowOff>0</xdr:rowOff>
    </xdr:from>
    <xdr:to>
      <xdr:col>12</xdr:col>
      <xdr:colOff>771525</xdr:colOff>
      <xdr:row>0</xdr:row>
      <xdr:rowOff>581025</xdr:rowOff>
    </xdr:to>
    <xdr:sp>
      <xdr:nvSpPr>
        <xdr:cNvPr id="3" name="右箭头 2">
          <a:hlinkClick r:id="rId1"/>
          <a:extLst>
            <a:ext uri="{FF2B5EF4-FFF2-40B4-BE49-F238E27FC236}">
              <a16:creationId xmlns:a16="http://schemas.microsoft.com/office/drawing/2014/main" id="{910cd68e-7f1d-4369-95a1-fa747979a51f}"/>
            </a:ext>
          </a:extLst>
        </xdr:cNvPr>
        <xdr:cNvSpPr/>
      </xdr:nvSpPr>
      <xdr:spPr>
        <a:xfrm>
          <a:off x="9258300" y="0"/>
          <a:ext cx="975360" cy="579120"/>
        </a:xfrm>
        <a:prstGeom prst="rightArrow"/>
      </xdr:spPr>
      <xdr:style>
        <a:lnRef idx="2">
          <a:schemeClr val="accent5">
            <a:shade val="50000"/>
          </a:schemeClr>
        </a:lnRef>
        <a:fillRef idx="1">
          <a:schemeClr val="accent5"/>
        </a:fillRef>
        <a:effectRef idx="0">
          <a:schemeClr val="accent5"/>
        </a:effectRef>
        <a:fontRef idx="minor">
          <a:schemeClr val="bg1"/>
        </a:fontRef>
      </xdr:style>
      <xdr:txBody>
        <a:bodyPr vertOverflow="clip" horzOverflow="clip" rtlCol="0" anchor="ctr"/>
        <a:lstStyle/>
        <a:p>
          <a:pPr algn="ctr"/>
          <a:r>
            <a:rPr altLang="en-US" lang="zh-CN" sz="1200" b="1">
              <a:solidFill>
                <a:schemeClr val="bg1"/>
              </a:solidFill>
              <a:latin typeface="微软雅黑" panose="020B0503020204020204" pitchFamily="34" charset="-122"/>
              <a:ea typeface="微软雅黑" panose="020B0503020204020204" pitchFamily="34" charset="-122"/>
            </a:rPr>
            <a:t>返回首页</a:t>
          </a:r>
          <a:endParaRPr altLang="en-US" lang="zh-CN" sz="1200" b="1">
            <a:latin typeface="微软雅黑" panose="020B0503020204020204" pitchFamily="34" charset="-122"/>
            <a:ea typeface="微软雅黑" panose="020B0503020204020204" pitchFamily="34" charset="-122"/>
          </a:endParaRP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9</xdr:col>
      <xdr:colOff>704850</xdr:colOff>
      <xdr:row>0</xdr:row>
      <xdr:rowOff>0</xdr:rowOff>
    </xdr:from>
    <xdr:to>
      <xdr:col>10</xdr:col>
      <xdr:colOff>933450</xdr:colOff>
      <xdr:row>1</xdr:row>
      <xdr:rowOff>0</xdr:rowOff>
    </xdr:to>
    <xdr:sp>
      <xdr:nvSpPr>
        <xdr:cNvPr id="3" name="右箭头 2">
          <a:hlinkClick r:id="rId1"/>
          <a:extLst>
            <a:ext uri="{FF2B5EF4-FFF2-40B4-BE49-F238E27FC236}">
              <a16:creationId xmlns:a16="http://schemas.microsoft.com/office/drawing/2014/main" id="{d38e0b95-bb27-47eb-8587-f72c3e615aff}"/>
            </a:ext>
          </a:extLst>
        </xdr:cNvPr>
        <xdr:cNvSpPr/>
      </xdr:nvSpPr>
      <xdr:spPr>
        <a:xfrm>
          <a:off x="8755380" y="0"/>
          <a:ext cx="1036320" cy="632460"/>
        </a:xfrm>
        <a:prstGeom prst="rightArrow"/>
      </xdr:spPr>
      <xdr:style>
        <a:lnRef idx="2">
          <a:schemeClr val="accent5">
            <a:shade val="50000"/>
          </a:schemeClr>
        </a:lnRef>
        <a:fillRef idx="1">
          <a:schemeClr val="accent5"/>
        </a:fillRef>
        <a:effectRef idx="0">
          <a:schemeClr val="accent5"/>
        </a:effectRef>
        <a:fontRef idx="minor">
          <a:schemeClr val="bg1"/>
        </a:fontRef>
      </xdr:style>
      <xdr:txBody>
        <a:bodyPr vertOverflow="clip" horzOverflow="clip" rtlCol="0" anchor="ctr"/>
        <a:lstStyle/>
        <a:p>
          <a:pPr algn="ctr"/>
          <a:r>
            <a:rPr altLang="en-US" lang="zh-CN" sz="1200" b="1">
              <a:solidFill>
                <a:schemeClr val="bg1"/>
              </a:solidFill>
              <a:latin typeface="微软雅黑" panose="020B0503020204020204" pitchFamily="34" charset="-122"/>
              <a:ea typeface="微软雅黑" panose="020B0503020204020204" pitchFamily="34" charset="-122"/>
            </a:rPr>
            <a:t>返回首页</a:t>
          </a:r>
          <a:endParaRPr altLang="en-US" lang="zh-CN" sz="1200" b="1">
            <a:latin typeface="微软雅黑" panose="020B0503020204020204" pitchFamily="34" charset="-122"/>
            <a:ea typeface="微软雅黑" panose="020B0503020204020204" pitchFamily="34" charset="-122"/>
          </a:endParaRP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5</xdr:col>
      <xdr:colOff>95250</xdr:colOff>
      <xdr:row>0</xdr:row>
      <xdr:rowOff>0</xdr:rowOff>
    </xdr:from>
    <xdr:to>
      <xdr:col>6</xdr:col>
      <xdr:colOff>387858</xdr:colOff>
      <xdr:row>1</xdr:row>
      <xdr:rowOff>0</xdr:rowOff>
    </xdr:to>
    <xdr:sp>
      <xdr:nvSpPr>
        <xdr:cNvPr id="4" name="右箭头 3">
          <a:hlinkClick r:id="rId1"/>
          <a:extLst>
            <a:ext uri="{FF2B5EF4-FFF2-40B4-BE49-F238E27FC236}">
              <a16:creationId xmlns:a16="http://schemas.microsoft.com/office/drawing/2014/main" id="{098c9106-35f1-49d6-857f-01a36c263ce9}"/>
            </a:ext>
          </a:extLst>
        </xdr:cNvPr>
        <xdr:cNvSpPr/>
      </xdr:nvSpPr>
      <xdr:spPr>
        <a:xfrm>
          <a:off x="5448300" y="0"/>
          <a:ext cx="975360" cy="632460"/>
        </a:xfrm>
        <a:prstGeom prst="rightArrow"/>
      </xdr:spPr>
      <xdr:style>
        <a:lnRef idx="2">
          <a:schemeClr val="accent5">
            <a:shade val="50000"/>
          </a:schemeClr>
        </a:lnRef>
        <a:fillRef idx="1">
          <a:schemeClr val="accent5"/>
        </a:fillRef>
        <a:effectRef idx="0">
          <a:schemeClr val="accent5"/>
        </a:effectRef>
        <a:fontRef idx="minor">
          <a:schemeClr val="bg1"/>
        </a:fontRef>
      </xdr:style>
      <xdr:txBody>
        <a:bodyPr vertOverflow="clip" horzOverflow="clip" rtlCol="0" anchor="ctr"/>
        <a:lstStyle/>
        <a:p>
          <a:pPr algn="ctr"/>
          <a:r>
            <a:rPr altLang="en-US" lang="zh-CN" sz="1200" b="1">
              <a:solidFill>
                <a:schemeClr val="bg1"/>
              </a:solidFill>
              <a:latin typeface="微软雅黑" panose="020B0503020204020204" pitchFamily="34" charset="-122"/>
              <a:ea typeface="微软雅黑" panose="020B0503020204020204" pitchFamily="34" charset="-122"/>
            </a:rPr>
            <a:t>返回首页</a:t>
          </a:r>
          <a:endParaRPr altLang="en-US" lang="zh-CN" sz="1200" b="1">
            <a:latin typeface="微软雅黑" panose="020B0503020204020204" pitchFamily="34" charset="-122"/>
            <a:ea typeface="微软雅黑" panose="020B0503020204020204" pitchFamily="34" charset="-122"/>
          </a:endParaRP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12</xdr:col>
      <xdr:colOff>0</xdr:colOff>
      <xdr:row>0</xdr:row>
      <xdr:rowOff>0</xdr:rowOff>
    </xdr:from>
    <xdr:to>
      <xdr:col>12</xdr:col>
      <xdr:colOff>942975</xdr:colOff>
      <xdr:row>0</xdr:row>
      <xdr:rowOff>600075</xdr:rowOff>
    </xdr:to>
    <xdr:sp>
      <xdr:nvSpPr>
        <xdr:cNvPr id="3" name="右箭头 2">
          <a:hlinkClick r:id="rId1"/>
          <a:extLst>
            <a:ext uri="{FF2B5EF4-FFF2-40B4-BE49-F238E27FC236}">
              <a16:creationId xmlns:a16="http://schemas.microsoft.com/office/drawing/2014/main" id="{0604e22d-e468-4873-b850-9dde34876d27}"/>
            </a:ext>
          </a:extLst>
        </xdr:cNvPr>
        <xdr:cNvSpPr/>
      </xdr:nvSpPr>
      <xdr:spPr>
        <a:xfrm>
          <a:off x="8983980" y="0"/>
          <a:ext cx="944880" cy="601980"/>
        </a:xfrm>
        <a:prstGeom prst="rightArrow"/>
      </xdr:spPr>
      <xdr:style>
        <a:lnRef idx="2">
          <a:schemeClr val="accent5">
            <a:shade val="50000"/>
          </a:schemeClr>
        </a:lnRef>
        <a:fillRef idx="1">
          <a:schemeClr val="accent5"/>
        </a:fillRef>
        <a:effectRef idx="0">
          <a:schemeClr val="accent5"/>
        </a:effectRef>
        <a:fontRef idx="minor">
          <a:schemeClr val="bg1"/>
        </a:fontRef>
      </xdr:style>
      <xdr:txBody>
        <a:bodyPr vertOverflow="clip" horzOverflow="clip" rtlCol="0" anchor="ctr"/>
        <a:lstStyle/>
        <a:p>
          <a:pPr algn="ctr"/>
          <a:r>
            <a:rPr altLang="en-US" lang="zh-CN" sz="1200" b="1">
              <a:solidFill>
                <a:schemeClr val="bg1"/>
              </a:solidFill>
              <a:latin typeface="微软雅黑" panose="020B0503020204020204" pitchFamily="34" charset="-122"/>
              <a:ea typeface="微软雅黑" panose="020B0503020204020204" pitchFamily="34" charset="-122"/>
            </a:rPr>
            <a:t>返回首页</a:t>
          </a:r>
          <a:endParaRPr altLang="en-US" lang="zh-CN" sz="1200" b="1">
            <a:latin typeface="微软雅黑" panose="020B0503020204020204" pitchFamily="34" charset="-122"/>
            <a:ea typeface="微软雅黑" panose="020B0503020204020204" pitchFamily="34" charset="-122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蓝色 II">
      <a:dk1>
        <a:sysClr val="windowText" lastClr="000000"/>
      </a:dk1>
      <a:lt1>
        <a:sysClr val="window" lastClr="FFFFFF"/>
      </a:lt1>
      <a:dk2>
        <a:srgbClr val="335B74"/>
      </a:dk2>
      <a:lt2>
        <a:srgbClr val="DFE3E5"/>
      </a:lt2>
      <a:accent1>
        <a:srgbClr val="1CADE4"/>
      </a:accent1>
      <a:accent2>
        <a:srgbClr val="2683C6"/>
      </a:accent2>
      <a:accent3>
        <a:srgbClr val="27CED7"/>
      </a:accent3>
      <a:accent4>
        <a:srgbClr val="42BA97"/>
      </a:accent4>
      <a:accent5>
        <a:srgbClr val="3E8853"/>
      </a:accent5>
      <a:accent6>
        <a:srgbClr val="62A39F"/>
      </a:accent6>
      <a:hlink>
        <a:srgbClr val="6EAC1C"/>
      </a:hlink>
      <a:folHlink>
        <a:srgbClr val="B26B0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hyperlink" Target="https://www.zxgj.cn/m/tuance" TargetMode="External" /><Relationship Id="rId2" Type="http://schemas.openxmlformats.org/officeDocument/2006/relationships/printerSettings" Target="../printerSettings/printerSettings1.bin" 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 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 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 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 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 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 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 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 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000-000000000000}">
  <sheetPr>
    <tabColor theme="7" tint="-0.24997"/>
  </sheetPr>
  <dimension ref="A1"/>
  <sheetViews>
    <sheetView showGridLines="0" showRowColHeaders="0" tabSelected="1" workbookViewId="0" topLeftCell="A1">
      <selection pane="topLeft" activeCell="A1" sqref="A1"/>
    </sheetView>
  </sheetViews>
  <sheetFormatPr defaultColWidth="0" defaultRowHeight="13.5" zeroHeight="1"/>
  <cols>
    <col min="1" max="1" width="1.6" customWidth="1"/>
    <col min="2" max="12" width="11.3" customWidth="1"/>
    <col min="13" max="13" width="4.5" customWidth="1"/>
    <col min="14" max="16384" width="9" hidden="1"/>
  </cols>
  <sheetData>
    <row r="1" ht="14.25" customHeight="1"/>
    <row r="2" ht="15" customHeight="1"/>
    <row r="3" ht="12" customHeight="1"/>
    <row r="4" ht="18" customHeight="1"/>
    <row r="5" ht="18" customHeight="1"/>
    <row r="6" ht="18" customHeight="1"/>
    <row r="7" ht="18" customHeight="1"/>
    <row r="8" ht="18" customHeight="1"/>
    <row r="9" ht="18" customHeight="1"/>
    <row r="10" ht="18" customHeight="1"/>
    <row r="11" ht="18" customHeight="1"/>
    <row r="12" ht="18" customHeight="1"/>
    <row r="13" ht="18" customHeight="1"/>
    <row r="14" ht="18" customHeight="1"/>
    <row r="15" ht="18" customHeight="1"/>
    <row r="16" ht="18" customHeight="1"/>
    <row r="17" ht="18" customHeight="1"/>
    <row r="18" ht="18" customHeight="1"/>
    <row r="19" ht="18" customHeight="1"/>
    <row r="20" ht="18" customHeight="1"/>
    <row r="21" ht="18" customHeight="1"/>
    <row r="22" ht="18" customHeight="1"/>
    <row r="23" ht="13.5"/>
    <row r="24" ht="13.5"/>
    <row r="25" ht="13.5"/>
    <row r="26" ht="13.5"/>
    <row r="27" ht="13.5"/>
    <row r="28" ht="13.5"/>
    <row r="29" ht="13.5"/>
    <row r="30" ht="13.5"/>
    <row r="31" ht="9" customHeight="1"/>
    <row r="32" ht="14.25" customHeight="1"/>
    <row r="1048576" ht="20.25" customHeight="1" hidden="1"/>
  </sheetData>
  <sheetProtection selectLockedCells="1" selectUnlockedCells="1"/>
  <pageMargins left="0.75" right="0.75" top="1" bottom="1" header="0.511805555555556" footer="0.511805555555556"/>
  <pageSetup orientation="landscape" paperSize="9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712f982-e1bb-4281-ac6e-24775780b775}">
  <dimension ref="B4:C13"/>
  <sheetViews>
    <sheetView workbookViewId="0" topLeftCell="A1">
      <selection pane="topLeft" activeCell="I16" sqref="I16"/>
    </sheetView>
  </sheetViews>
  <sheetFormatPr defaultRowHeight="25.95" customHeight="1"/>
  <cols>
    <col min="1" max="1" width="8.9" style="154" customWidth="1"/>
    <col min="2" max="2" width="45.8" style="154" customWidth="1"/>
    <col min="3" max="3" width="57.2" style="154" customWidth="1"/>
    <col min="4" max="16384" width="8.9" style="154"/>
  </cols>
  <sheetData>
    <row r="4" spans="2:3" ht="25.95" customHeight="1">
      <c r="B4" s="145" t="s">
        <v>140</v>
      </c>
      <c r="C4" s="146"/>
    </row>
    <row r="5" spans="2:3" ht="25.95" customHeight="1">
      <c r="B5" s="147"/>
      <c r="C5" s="148"/>
    </row>
    <row r="6" spans="2:3" ht="25.95" customHeight="1">
      <c r="B6" s="147"/>
      <c r="C6" s="148"/>
    </row>
    <row r="7" spans="2:3" ht="25.95" customHeight="1">
      <c r="B7" s="149"/>
      <c r="C7" s="150"/>
    </row>
    <row r="8" spans="2:3" ht="25.95" customHeight="1">
      <c r="B8" s="151" t="s">
        <v>141</v>
      </c>
      <c r="C8" s="152" t="s">
        <v>142</v>
      </c>
    </row>
    <row r="9" spans="2:3" ht="25.95" customHeight="1">
      <c r="B9" s="153"/>
      <c r="C9" s="153"/>
    </row>
    <row r="10" spans="2:3" ht="25.95" customHeight="1">
      <c r="B10" s="153"/>
      <c r="C10" s="153"/>
    </row>
    <row r="11" spans="2:3" ht="25.95" customHeight="1">
      <c r="B11" s="151" t="s">
        <v>143</v>
      </c>
      <c r="C11" s="152" t="s">
        <v>144</v>
      </c>
    </row>
    <row r="12" spans="2:3" ht="25.95" customHeight="1">
      <c r="B12" s="153"/>
      <c r="C12" s="153"/>
    </row>
    <row r="13" spans="2:3" ht="25.95" customHeight="1">
      <c r="B13" s="153"/>
      <c r="C13" s="153"/>
    </row>
  </sheetData>
  <mergeCells count="1">
    <mergeCell ref="B4:C7"/>
  </mergeCells>
  <hyperlinks>
    <hyperlink ref="C8" r:id="rId1" display="https://www.zxgj.cn/m/tuance"/>
  </hyperlinks>
  <pageMargins left="0.7" right="0.7" top="0.75" bottom="0.75" header="0.3" footer="0.3"/>
  <pageSetup orientation="landscape" paperSize="9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100-000000000000}">
  <sheetPr>
    <tabColor rgb="FFFFFF00"/>
  </sheetPr>
  <dimension ref="B2:K11"/>
  <sheetViews>
    <sheetView showGridLines="0" zoomScale="115" zoomScaleNormal="115" workbookViewId="0" topLeftCell="A1">
      <selection pane="topLeft" activeCell="A1" sqref="A1"/>
    </sheetView>
  </sheetViews>
  <sheetFormatPr defaultColWidth="0" defaultRowHeight="13.5" zeroHeight="1"/>
  <cols>
    <col min="1" max="1" width="1.1" customWidth="1"/>
    <col min="2" max="3" width="9" customWidth="1"/>
    <col min="4" max="8" width="10.3" customWidth="1"/>
    <col min="9" max="9" width="11.4" customWidth="1"/>
    <col min="10" max="10" width="16.9" customWidth="1"/>
    <col min="11" max="11" width="20" customWidth="1"/>
    <col min="12" max="12" width="0.9" customWidth="1"/>
    <col min="13" max="16384" width="9" hidden="1"/>
  </cols>
  <sheetData>
    <row r="1" ht="6.75" customHeight="1" thickBot="1"/>
    <row r="2" spans="2:11" ht="38.25" customHeight="1" thickBot="1">
      <c r="B2" s="130" t="s">
        <v>0</v>
      </c>
      <c r="C2" s="131"/>
      <c r="D2" s="131"/>
      <c r="E2" s="131"/>
      <c r="F2" s="131"/>
      <c r="G2" s="131"/>
      <c r="H2" s="131"/>
      <c r="I2" s="131"/>
      <c r="J2" s="131"/>
      <c r="K2" s="140"/>
    </row>
    <row r="3" spans="2:11" ht="40.5" customHeight="1">
      <c r="B3" s="132" t="s">
        <v>1</v>
      </c>
      <c r="C3" s="133" t="s">
        <v>2</v>
      </c>
      <c r="D3" s="133"/>
      <c r="E3" s="133"/>
      <c r="F3" s="133"/>
      <c r="G3" s="133"/>
      <c r="H3" s="133"/>
      <c r="I3" s="133"/>
      <c r="J3" s="133"/>
      <c r="K3" s="141"/>
    </row>
    <row r="4" spans="2:11" ht="40.5" customHeight="1">
      <c r="B4" s="134" t="s">
        <v>3</v>
      </c>
      <c r="C4" s="135" t="s">
        <v>4</v>
      </c>
      <c r="D4" s="135"/>
      <c r="E4" s="135"/>
      <c r="F4" s="135"/>
      <c r="G4" s="135"/>
      <c r="H4" s="135"/>
      <c r="I4" s="135"/>
      <c r="J4" s="135"/>
      <c r="K4" s="142"/>
    </row>
    <row r="5" spans="2:11" ht="40.5" customHeight="1">
      <c r="B5" s="136" t="s">
        <v>5</v>
      </c>
      <c r="C5" s="137" t="s">
        <v>6</v>
      </c>
      <c r="D5" s="137"/>
      <c r="E5" s="137"/>
      <c r="F5" s="137"/>
      <c r="G5" s="137"/>
      <c r="H5" s="137"/>
      <c r="I5" s="137"/>
      <c r="J5" s="137"/>
      <c r="K5" s="143"/>
    </row>
    <row r="6" spans="2:11" ht="40.5" customHeight="1">
      <c r="B6" s="134" t="s">
        <v>7</v>
      </c>
      <c r="C6" s="135" t="s">
        <v>8</v>
      </c>
      <c r="D6" s="135"/>
      <c r="E6" s="135"/>
      <c r="F6" s="135"/>
      <c r="G6" s="135"/>
      <c r="H6" s="135"/>
      <c r="I6" s="135"/>
      <c r="J6" s="135"/>
      <c r="K6" s="142"/>
    </row>
    <row r="7" spans="2:11" ht="40.5" customHeight="1">
      <c r="B7" s="136" t="s">
        <v>9</v>
      </c>
      <c r="C7" s="137" t="s">
        <v>10</v>
      </c>
      <c r="D7" s="137"/>
      <c r="E7" s="137"/>
      <c r="F7" s="137"/>
      <c r="G7" s="137"/>
      <c r="H7" s="137"/>
      <c r="I7" s="137"/>
      <c r="J7" s="137"/>
      <c r="K7" s="143"/>
    </row>
    <row r="8" spans="2:11" ht="40.5" customHeight="1">
      <c r="B8" s="134" t="s">
        <v>11</v>
      </c>
      <c r="C8" s="135" t="s">
        <v>12</v>
      </c>
      <c r="D8" s="135"/>
      <c r="E8" s="135"/>
      <c r="F8" s="135"/>
      <c r="G8" s="135"/>
      <c r="H8" s="135"/>
      <c r="I8" s="135"/>
      <c r="J8" s="135"/>
      <c r="K8" s="142"/>
    </row>
    <row r="9" spans="2:11" ht="40.5" customHeight="1">
      <c r="B9" s="136" t="s">
        <v>13</v>
      </c>
      <c r="C9" s="137" t="s">
        <v>14</v>
      </c>
      <c r="D9" s="137"/>
      <c r="E9" s="137"/>
      <c r="F9" s="137"/>
      <c r="G9" s="137"/>
      <c r="H9" s="137"/>
      <c r="I9" s="137"/>
      <c r="J9" s="137"/>
      <c r="K9" s="143"/>
    </row>
    <row r="10" spans="2:11" ht="40.5" customHeight="1">
      <c r="B10" s="134" t="s">
        <v>15</v>
      </c>
      <c r="C10" s="135" t="s">
        <v>16</v>
      </c>
      <c r="D10" s="135"/>
      <c r="E10" s="135"/>
      <c r="F10" s="135"/>
      <c r="G10" s="135"/>
      <c r="H10" s="135"/>
      <c r="I10" s="135"/>
      <c r="J10" s="135"/>
      <c r="K10" s="142"/>
    </row>
    <row r="11" spans="2:11" ht="40.5" customHeight="1" thickBot="1">
      <c r="B11" s="138" t="s">
        <v>17</v>
      </c>
      <c r="C11" s="139" t="s">
        <v>18</v>
      </c>
      <c r="D11" s="139"/>
      <c r="E11" s="139"/>
      <c r="F11" s="139"/>
      <c r="G11" s="139"/>
      <c r="H11" s="139"/>
      <c r="I11" s="139"/>
      <c r="J11" s="139"/>
      <c r="K11" s="144"/>
    </row>
    <row r="12" ht="4.5" customHeight="1"/>
    <row r="13" ht="33" customHeight="1" hidden="1"/>
    <row r="14" ht="33" customHeight="1" hidden="1"/>
    <row r="15" ht="33" customHeight="1" hidden="1"/>
    <row r="16" ht="33" customHeight="1" hidden="1"/>
    <row r="17" ht="33" customHeight="1" hidden="1"/>
  </sheetData>
  <mergeCells count="10">
    <mergeCell ref="B2:K2"/>
    <mergeCell ref="C3:K3"/>
    <mergeCell ref="C4:K4"/>
    <mergeCell ref="C5:K5"/>
    <mergeCell ref="C6:K6"/>
    <mergeCell ref="C7:K7"/>
    <mergeCell ref="C8:K8"/>
    <mergeCell ref="C9:K9"/>
    <mergeCell ref="C10:K10"/>
    <mergeCell ref="C11:K1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200-000000000000}">
  <sheetPr>
    <tabColor theme="7" tint="0.79998"/>
  </sheetPr>
  <dimension ref="A1:K307"/>
  <sheetViews>
    <sheetView showGridLines="0" workbookViewId="0" topLeftCell="A1">
      <selection pane="topLeft" activeCell="E7" sqref="E7"/>
    </sheetView>
  </sheetViews>
  <sheetFormatPr defaultColWidth="0" defaultRowHeight="16.5"/>
  <cols>
    <col min="1" max="1" width="8.6" style="40" customWidth="1"/>
    <col min="2" max="2" width="15.1" style="40" customWidth="1"/>
    <col min="3" max="4" width="12.6" style="40" customWidth="1"/>
    <col min="5" max="7" width="10.6" style="40" customWidth="1"/>
    <col min="8" max="8" width="12.6" style="40" customWidth="1"/>
    <col min="9" max="9" width="10.6" style="40" customWidth="1"/>
    <col min="10" max="10" width="16.6" style="40" customWidth="1"/>
    <col min="11" max="11" width="12.6" style="40" customWidth="1"/>
    <col min="12" max="12" width="9" style="3" customWidth="1"/>
    <col min="13" max="16384" width="9" style="3" hidden="1"/>
  </cols>
  <sheetData>
    <row r="1" spans="1:11" s="40" customFormat="1" ht="45.75">
      <c r="A1" s="4" t="s">
        <v>19</v>
      </c>
      <c r="B1" s="5"/>
      <c r="C1" s="5"/>
      <c r="D1" s="5"/>
      <c r="E1" s="5"/>
      <c r="F1" s="5"/>
      <c r="G1" s="5"/>
      <c r="H1" s="5"/>
      <c r="I1" s="5"/>
      <c r="J1" s="5"/>
      <c r="K1" s="16"/>
    </row>
    <row r="2" spans="1:11" s="40" customFormat="1" ht="16.5">
      <c r="A2" s="21" t="s">
        <v>20</v>
      </c>
      <c r="B2" s="23" t="s">
        <v>21</v>
      </c>
      <c r="C2" s="23" t="s">
        <v>22</v>
      </c>
      <c r="D2" s="23" t="s">
        <v>23</v>
      </c>
      <c r="E2" s="23" t="s">
        <v>24</v>
      </c>
      <c r="F2" s="23" t="s">
        <v>25</v>
      </c>
      <c r="G2" s="23" t="s">
        <v>26</v>
      </c>
      <c r="H2" s="23" t="s">
        <v>27</v>
      </c>
      <c r="I2" s="23" t="s">
        <v>28</v>
      </c>
      <c r="J2" s="23" t="s">
        <v>29</v>
      </c>
      <c r="K2" s="111" t="s">
        <v>30</v>
      </c>
    </row>
    <row r="3" spans="1:11" s="40" customFormat="1" ht="16.5">
      <c r="A3" s="31">
        <v>1</v>
      </c>
      <c r="B3" s="32" t="s">
        <v>31</v>
      </c>
      <c r="C3" s="128" t="s">
        <v>32</v>
      </c>
      <c r="D3" s="32" t="s">
        <v>33</v>
      </c>
      <c r="E3" s="32">
        <v>100</v>
      </c>
      <c r="F3" s="32">
        <v>50</v>
      </c>
      <c r="G3" s="32" t="s">
        <v>34</v>
      </c>
      <c r="H3" s="32"/>
      <c r="I3" s="32"/>
      <c r="J3" s="32"/>
      <c r="K3" s="34"/>
    </row>
    <row r="4" spans="1:11" s="40" customFormat="1" ht="16.5">
      <c r="A4" s="10">
        <v>2</v>
      </c>
      <c r="B4" s="11" t="s">
        <v>35</v>
      </c>
      <c r="C4" s="129" t="s">
        <v>36</v>
      </c>
      <c r="D4" s="11" t="s">
        <v>37</v>
      </c>
      <c r="E4" s="11">
        <v>105</v>
      </c>
      <c r="F4" s="11">
        <v>50</v>
      </c>
      <c r="G4" s="11" t="s">
        <v>34</v>
      </c>
      <c r="H4" s="11"/>
      <c r="I4" s="11"/>
      <c r="J4" s="11"/>
      <c r="K4" s="19"/>
    </row>
    <row r="5" spans="1:11" s="40" customFormat="1" ht="16.5">
      <c r="A5" s="31">
        <v>3</v>
      </c>
      <c r="B5" s="32" t="s">
        <v>38</v>
      </c>
      <c r="C5" s="128" t="s">
        <v>39</v>
      </c>
      <c r="D5" s="32" t="s">
        <v>40</v>
      </c>
      <c r="E5" s="32">
        <v>110</v>
      </c>
      <c r="F5" s="32">
        <v>50</v>
      </c>
      <c r="G5" s="32" t="s">
        <v>41</v>
      </c>
      <c r="H5" s="32"/>
      <c r="I5" s="32"/>
      <c r="J5" s="32"/>
      <c r="K5" s="34"/>
    </row>
    <row r="6" spans="1:11" s="40" customFormat="1" ht="16.5">
      <c r="A6" s="10">
        <v>4</v>
      </c>
      <c r="B6" s="11" t="s">
        <v>42</v>
      </c>
      <c r="C6" s="11" t="s">
        <v>43</v>
      </c>
      <c r="D6" s="11" t="s">
        <v>44</v>
      </c>
      <c r="E6" s="11">
        <v>115</v>
      </c>
      <c r="F6" s="11">
        <v>50</v>
      </c>
      <c r="G6" s="11" t="s">
        <v>41</v>
      </c>
      <c r="H6" s="11"/>
      <c r="I6" s="11"/>
      <c r="J6" s="11"/>
      <c r="K6" s="19"/>
    </row>
    <row r="7" spans="1:11" s="40" customFormat="1" ht="16.5">
      <c r="A7" s="31">
        <v>5</v>
      </c>
      <c r="B7" s="32" t="s">
        <v>45</v>
      </c>
      <c r="C7" s="32" t="s">
        <v>46</v>
      </c>
      <c r="D7" s="32" t="s">
        <v>47</v>
      </c>
      <c r="E7" s="32">
        <v>120</v>
      </c>
      <c r="F7" s="32">
        <v>50</v>
      </c>
      <c r="G7" s="32" t="s">
        <v>48</v>
      </c>
      <c r="H7" s="32"/>
      <c r="I7" s="32"/>
      <c r="J7" s="32"/>
      <c r="K7" s="34"/>
    </row>
    <row r="8" spans="1:11" s="40" customFormat="1" ht="16.5">
      <c r="A8" s="10">
        <v>6</v>
      </c>
      <c r="B8" s="11" t="s">
        <v>49</v>
      </c>
      <c r="C8" s="11" t="s">
        <v>50</v>
      </c>
      <c r="D8" s="11" t="s">
        <v>51</v>
      </c>
      <c r="E8" s="11">
        <v>125</v>
      </c>
      <c r="F8" s="11">
        <v>50</v>
      </c>
      <c r="G8" s="11" t="s">
        <v>48</v>
      </c>
      <c r="H8" s="11"/>
      <c r="I8" s="11"/>
      <c r="J8" s="11"/>
      <c r="K8" s="19"/>
    </row>
    <row r="9" spans="1:11" s="40" customFormat="1" ht="16.5">
      <c r="A9" s="31">
        <v>7</v>
      </c>
      <c r="B9" s="32" t="s">
        <v>52</v>
      </c>
      <c r="C9" s="128" t="s">
        <v>53</v>
      </c>
      <c r="D9" s="32" t="s">
        <v>54</v>
      </c>
      <c r="E9" s="32">
        <v>130</v>
      </c>
      <c r="F9" s="32">
        <v>50</v>
      </c>
      <c r="G9" s="32" t="s">
        <v>55</v>
      </c>
      <c r="H9" s="32"/>
      <c r="I9" s="32"/>
      <c r="J9" s="32"/>
      <c r="K9" s="34"/>
    </row>
    <row r="10" spans="1:11" s="40" customFormat="1" ht="16.5">
      <c r="A10" s="10">
        <v>8</v>
      </c>
      <c r="B10" s="11" t="s">
        <v>56</v>
      </c>
      <c r="C10" s="129" t="s">
        <v>57</v>
      </c>
      <c r="D10" s="11" t="s">
        <v>58</v>
      </c>
      <c r="E10" s="11">
        <v>135</v>
      </c>
      <c r="F10" s="11">
        <v>50</v>
      </c>
      <c r="G10" s="11" t="s">
        <v>55</v>
      </c>
      <c r="H10" s="11"/>
      <c r="I10" s="11"/>
      <c r="J10" s="11"/>
      <c r="K10" s="19"/>
    </row>
    <row r="11" spans="1:11" s="40" customFormat="1" ht="16.5">
      <c r="A11" s="31">
        <v>9</v>
      </c>
      <c r="B11" s="32" t="s">
        <v>59</v>
      </c>
      <c r="C11" s="128" t="s">
        <v>60</v>
      </c>
      <c r="D11" s="32" t="s">
        <v>61</v>
      </c>
      <c r="E11" s="32">
        <v>140</v>
      </c>
      <c r="F11" s="32">
        <v>50</v>
      </c>
      <c r="G11" s="32" t="s">
        <v>62</v>
      </c>
      <c r="H11" s="32"/>
      <c r="I11" s="32"/>
      <c r="J11" s="32"/>
      <c r="K11" s="34"/>
    </row>
    <row r="12" spans="1:11" s="40" customFormat="1" ht="16.5">
      <c r="A12" s="10">
        <v>10</v>
      </c>
      <c r="B12" s="11" t="s">
        <v>63</v>
      </c>
      <c r="C12" s="11" t="s">
        <v>64</v>
      </c>
      <c r="D12" s="11" t="s">
        <v>65</v>
      </c>
      <c r="E12" s="11">
        <v>145</v>
      </c>
      <c r="F12" s="11">
        <v>50</v>
      </c>
      <c r="G12" s="11" t="s">
        <v>62</v>
      </c>
      <c r="H12" s="11"/>
      <c r="I12" s="11"/>
      <c r="J12" s="11"/>
      <c r="K12" s="19"/>
    </row>
    <row r="13" spans="1:11" s="40" customFormat="1" ht="16.5">
      <c r="A13" s="31">
        <v>11</v>
      </c>
      <c r="B13" s="32" t="s">
        <v>66</v>
      </c>
      <c r="C13" s="128" t="s">
        <v>67</v>
      </c>
      <c r="D13" s="32" t="s">
        <v>68</v>
      </c>
      <c r="E13" s="32">
        <v>150</v>
      </c>
      <c r="F13" s="32">
        <v>50</v>
      </c>
      <c r="G13" s="32" t="s">
        <v>69</v>
      </c>
      <c r="H13" s="32"/>
      <c r="I13" s="32"/>
      <c r="J13" s="32"/>
      <c r="K13" s="34"/>
    </row>
    <row r="14" spans="1:11" s="40" customFormat="1" ht="16.5">
      <c r="A14" s="10">
        <v>12</v>
      </c>
      <c r="B14" s="11" t="s">
        <v>70</v>
      </c>
      <c r="C14" s="11" t="s">
        <v>71</v>
      </c>
      <c r="D14" s="11" t="s">
        <v>72</v>
      </c>
      <c r="E14" s="11">
        <v>155</v>
      </c>
      <c r="F14" s="11">
        <v>50</v>
      </c>
      <c r="G14" s="11" t="s">
        <v>69</v>
      </c>
      <c r="H14" s="11"/>
      <c r="I14" s="11"/>
      <c r="J14" s="11"/>
      <c r="K14" s="19"/>
    </row>
    <row r="15" spans="1:11" s="40" customFormat="1" ht="16.5">
      <c r="A15" s="31">
        <v>13</v>
      </c>
      <c r="B15" s="32"/>
      <c r="C15" s="128"/>
      <c r="D15" s="32"/>
      <c r="E15" s="32"/>
      <c r="F15" s="32"/>
      <c r="G15" s="32"/>
      <c r="H15" s="32"/>
      <c r="I15" s="32"/>
      <c r="J15" s="32"/>
      <c r="K15" s="34"/>
    </row>
    <row r="16" spans="1:11" s="40" customFormat="1" ht="16.5">
      <c r="A16" s="10">
        <v>14</v>
      </c>
      <c r="B16" s="11"/>
      <c r="C16" s="11"/>
      <c r="D16" s="11"/>
      <c r="E16" s="11"/>
      <c r="F16" s="11"/>
      <c r="G16" s="11"/>
      <c r="H16" s="11"/>
      <c r="I16" s="11"/>
      <c r="J16" s="11"/>
      <c r="K16" s="19"/>
    </row>
    <row r="17" spans="1:11" s="40" customFormat="1" ht="16.5">
      <c r="A17" s="31">
        <v>15</v>
      </c>
      <c r="B17" s="32"/>
      <c r="C17" s="128"/>
      <c r="D17" s="32"/>
      <c r="E17" s="32"/>
      <c r="F17" s="32"/>
      <c r="G17" s="32"/>
      <c r="H17" s="32"/>
      <c r="I17" s="32"/>
      <c r="J17" s="32"/>
      <c r="K17" s="34"/>
    </row>
    <row r="18" spans="1:11" s="40" customFormat="1" ht="16.5">
      <c r="A18" s="10">
        <v>16</v>
      </c>
      <c r="B18" s="11"/>
      <c r="C18" s="11"/>
      <c r="D18" s="11"/>
      <c r="E18" s="11"/>
      <c r="F18" s="11"/>
      <c r="G18" s="11"/>
      <c r="H18" s="11"/>
      <c r="I18" s="11"/>
      <c r="J18" s="11"/>
      <c r="K18" s="19"/>
    </row>
    <row r="19" spans="1:11" s="40" customFormat="1" ht="16.5">
      <c r="A19" s="31">
        <v>17</v>
      </c>
      <c r="B19" s="32"/>
      <c r="C19" s="128"/>
      <c r="D19" s="32"/>
      <c r="E19" s="32"/>
      <c r="F19" s="32"/>
      <c r="G19" s="32"/>
      <c r="H19" s="32"/>
      <c r="I19" s="32"/>
      <c r="J19" s="32"/>
      <c r="K19" s="34"/>
    </row>
    <row r="20" spans="1:11" s="40" customFormat="1" ht="16.5">
      <c r="A20" s="10">
        <v>18</v>
      </c>
      <c r="B20" s="11"/>
      <c r="C20" s="11"/>
      <c r="D20" s="11"/>
      <c r="E20" s="11"/>
      <c r="F20" s="11"/>
      <c r="G20" s="11"/>
      <c r="H20" s="11"/>
      <c r="I20" s="11"/>
      <c r="J20" s="11"/>
      <c r="K20" s="19"/>
    </row>
    <row r="21" spans="1:11" s="40" customFormat="1" ht="16.5">
      <c r="A21" s="31">
        <v>19</v>
      </c>
      <c r="B21" s="32"/>
      <c r="C21" s="128"/>
      <c r="D21" s="32"/>
      <c r="E21" s="32"/>
      <c r="F21" s="32"/>
      <c r="G21" s="32"/>
      <c r="H21" s="32"/>
      <c r="I21" s="32"/>
      <c r="J21" s="32"/>
      <c r="K21" s="34"/>
    </row>
    <row r="22" spans="1:11" s="40" customFormat="1" ht="16.5">
      <c r="A22" s="10">
        <v>20</v>
      </c>
      <c r="B22" s="11"/>
      <c r="C22" s="11"/>
      <c r="D22" s="11"/>
      <c r="E22" s="11"/>
      <c r="F22" s="11"/>
      <c r="G22" s="11"/>
      <c r="H22" s="11"/>
      <c r="I22" s="11"/>
      <c r="J22" s="11"/>
      <c r="K22" s="19"/>
    </row>
    <row r="23" spans="1:11" s="40" customFormat="1" ht="16.5">
      <c r="A23" s="31">
        <v>21</v>
      </c>
      <c r="B23" s="32"/>
      <c r="C23" s="128"/>
      <c r="D23" s="32"/>
      <c r="E23" s="32"/>
      <c r="F23" s="32"/>
      <c r="G23" s="32"/>
      <c r="H23" s="32"/>
      <c r="I23" s="32"/>
      <c r="J23" s="32"/>
      <c r="K23" s="34"/>
    </row>
    <row r="24" spans="1:11" s="40" customFormat="1" ht="16.5">
      <c r="A24" s="10">
        <v>22</v>
      </c>
      <c r="B24" s="11"/>
      <c r="C24" s="11"/>
      <c r="D24" s="11"/>
      <c r="E24" s="11"/>
      <c r="F24" s="11"/>
      <c r="G24" s="11"/>
      <c r="H24" s="11"/>
      <c r="I24" s="11"/>
      <c r="J24" s="11"/>
      <c r="K24" s="19"/>
    </row>
    <row r="25" spans="1:11" s="40" customFormat="1" ht="16.5">
      <c r="A25" s="31">
        <v>23</v>
      </c>
      <c r="B25" s="32"/>
      <c r="C25" s="128"/>
      <c r="D25" s="32"/>
      <c r="E25" s="32"/>
      <c r="F25" s="32"/>
      <c r="G25" s="32"/>
      <c r="H25" s="32"/>
      <c r="I25" s="32"/>
      <c r="J25" s="32"/>
      <c r="K25" s="34"/>
    </row>
    <row r="26" spans="1:11" s="40" customFormat="1" ht="16.5">
      <c r="A26" s="10">
        <v>24</v>
      </c>
      <c r="B26" s="11"/>
      <c r="C26" s="11"/>
      <c r="D26" s="11"/>
      <c r="E26" s="11"/>
      <c r="F26" s="11"/>
      <c r="G26" s="11"/>
      <c r="H26" s="11"/>
      <c r="I26" s="11"/>
      <c r="J26" s="11"/>
      <c r="K26" s="19"/>
    </row>
    <row r="27" spans="1:11" s="40" customFormat="1" ht="16.5">
      <c r="A27" s="31">
        <v>25</v>
      </c>
      <c r="B27" s="32"/>
      <c r="C27" s="128"/>
      <c r="D27" s="32"/>
      <c r="E27" s="32"/>
      <c r="F27" s="32"/>
      <c r="G27" s="32"/>
      <c r="H27" s="32"/>
      <c r="I27" s="32"/>
      <c r="J27" s="32"/>
      <c r="K27" s="34"/>
    </row>
    <row r="28" spans="1:11" s="40" customFormat="1" ht="16.5">
      <c r="A28" s="10">
        <v>26</v>
      </c>
      <c r="B28" s="11"/>
      <c r="C28" s="11"/>
      <c r="D28" s="11"/>
      <c r="E28" s="11"/>
      <c r="F28" s="11"/>
      <c r="G28" s="11"/>
      <c r="H28" s="11"/>
      <c r="I28" s="11"/>
      <c r="J28" s="11"/>
      <c r="K28" s="19"/>
    </row>
    <row r="29" spans="1:11" s="40" customFormat="1" ht="16.5">
      <c r="A29" s="31">
        <v>27</v>
      </c>
      <c r="B29" s="32"/>
      <c r="C29" s="128"/>
      <c r="D29" s="32"/>
      <c r="E29" s="32"/>
      <c r="F29" s="32"/>
      <c r="G29" s="32"/>
      <c r="H29" s="32"/>
      <c r="I29" s="32"/>
      <c r="J29" s="32"/>
      <c r="K29" s="34"/>
    </row>
    <row r="30" spans="1:11" s="40" customFormat="1" ht="16.5">
      <c r="A30" s="10">
        <v>28</v>
      </c>
      <c r="B30" s="11"/>
      <c r="C30" s="11"/>
      <c r="D30" s="11"/>
      <c r="E30" s="11"/>
      <c r="F30" s="11"/>
      <c r="G30" s="11"/>
      <c r="H30" s="11"/>
      <c r="I30" s="11"/>
      <c r="J30" s="11"/>
      <c r="K30" s="19"/>
    </row>
    <row r="31" spans="1:11" s="40" customFormat="1" ht="16.5">
      <c r="A31" s="31">
        <v>29</v>
      </c>
      <c r="B31" s="32"/>
      <c r="C31" s="128"/>
      <c r="D31" s="32"/>
      <c r="E31" s="32"/>
      <c r="F31" s="32"/>
      <c r="G31" s="32"/>
      <c r="H31" s="32"/>
      <c r="I31" s="32"/>
      <c r="J31" s="32"/>
      <c r="K31" s="34"/>
    </row>
    <row r="32" spans="1:11" s="40" customFormat="1" ht="16.5">
      <c r="A32" s="10">
        <v>30</v>
      </c>
      <c r="B32" s="11"/>
      <c r="C32" s="11"/>
      <c r="D32" s="11"/>
      <c r="E32" s="11"/>
      <c r="F32" s="11"/>
      <c r="G32" s="11"/>
      <c r="H32" s="11"/>
      <c r="I32" s="11"/>
      <c r="J32" s="11"/>
      <c r="K32" s="19"/>
    </row>
    <row r="33" spans="1:11" s="40" customFormat="1" ht="16.5">
      <c r="A33" s="31">
        <v>31</v>
      </c>
      <c r="B33" s="32"/>
      <c r="C33" s="128"/>
      <c r="D33" s="32"/>
      <c r="E33" s="32"/>
      <c r="F33" s="32"/>
      <c r="G33" s="32"/>
      <c r="H33" s="32"/>
      <c r="I33" s="32"/>
      <c r="J33" s="32"/>
      <c r="K33" s="34"/>
    </row>
    <row r="34" spans="1:11" s="40" customFormat="1" ht="16.5">
      <c r="A34" s="10">
        <v>32</v>
      </c>
      <c r="B34" s="11"/>
      <c r="C34" s="11"/>
      <c r="D34" s="11"/>
      <c r="E34" s="11"/>
      <c r="F34" s="11"/>
      <c r="G34" s="11"/>
      <c r="H34" s="11"/>
      <c r="I34" s="11"/>
      <c r="J34" s="11"/>
      <c r="K34" s="19"/>
    </row>
    <row r="35" spans="1:11" s="40" customFormat="1" ht="16.5">
      <c r="A35" s="31">
        <v>33</v>
      </c>
      <c r="B35" s="32"/>
      <c r="C35" s="128"/>
      <c r="D35" s="32"/>
      <c r="E35" s="32"/>
      <c r="F35" s="32"/>
      <c r="G35" s="32"/>
      <c r="H35" s="32"/>
      <c r="I35" s="32"/>
      <c r="J35" s="32"/>
      <c r="K35" s="34"/>
    </row>
    <row r="36" spans="1:11" s="40" customFormat="1" ht="16.5">
      <c r="A36" s="10">
        <v>34</v>
      </c>
      <c r="B36" s="11"/>
      <c r="C36" s="11"/>
      <c r="D36" s="11"/>
      <c r="E36" s="11"/>
      <c r="F36" s="11"/>
      <c r="G36" s="11"/>
      <c r="H36" s="11"/>
      <c r="I36" s="11"/>
      <c r="J36" s="11"/>
      <c r="K36" s="19"/>
    </row>
    <row r="37" spans="1:11" s="40" customFormat="1" ht="16.5">
      <c r="A37" s="31">
        <v>35</v>
      </c>
      <c r="B37" s="32"/>
      <c r="C37" s="128"/>
      <c r="D37" s="32"/>
      <c r="E37" s="32"/>
      <c r="F37" s="32"/>
      <c r="G37" s="32"/>
      <c r="H37" s="32"/>
      <c r="I37" s="32"/>
      <c r="J37" s="32"/>
      <c r="K37" s="34"/>
    </row>
    <row r="38" spans="1:11" s="40" customFormat="1" ht="16.5">
      <c r="A38" s="10">
        <v>36</v>
      </c>
      <c r="B38" s="11"/>
      <c r="C38" s="11"/>
      <c r="D38" s="11"/>
      <c r="E38" s="11"/>
      <c r="F38" s="11"/>
      <c r="G38" s="11"/>
      <c r="H38" s="11"/>
      <c r="I38" s="11"/>
      <c r="J38" s="11"/>
      <c r="K38" s="19"/>
    </row>
    <row r="39" spans="1:11" s="40" customFormat="1" ht="16.5">
      <c r="A39" s="31">
        <v>37</v>
      </c>
      <c r="B39" s="32"/>
      <c r="C39" s="128"/>
      <c r="D39" s="32"/>
      <c r="E39" s="32"/>
      <c r="F39" s="32"/>
      <c r="G39" s="32"/>
      <c r="H39" s="32"/>
      <c r="I39" s="32"/>
      <c r="J39" s="32"/>
      <c r="K39" s="34"/>
    </row>
    <row r="40" spans="1:11" s="40" customFormat="1" ht="16.5">
      <c r="A40" s="10">
        <v>38</v>
      </c>
      <c r="B40" s="11"/>
      <c r="C40" s="11"/>
      <c r="D40" s="11"/>
      <c r="E40" s="11"/>
      <c r="F40" s="11"/>
      <c r="G40" s="11"/>
      <c r="H40" s="11"/>
      <c r="I40" s="11"/>
      <c r="J40" s="11"/>
      <c r="K40" s="19"/>
    </row>
    <row r="41" spans="1:11" s="40" customFormat="1" ht="16.5">
      <c r="A41" s="31">
        <v>39</v>
      </c>
      <c r="B41" s="32"/>
      <c r="C41" s="128"/>
      <c r="D41" s="32"/>
      <c r="E41" s="32"/>
      <c r="F41" s="32"/>
      <c r="G41" s="32"/>
      <c r="H41" s="32"/>
      <c r="I41" s="32"/>
      <c r="J41" s="32"/>
      <c r="K41" s="34"/>
    </row>
    <row r="42" spans="1:11" s="40" customFormat="1" ht="16.5">
      <c r="A42" s="10">
        <v>40</v>
      </c>
      <c r="B42" s="11"/>
      <c r="C42" s="11"/>
      <c r="D42" s="11"/>
      <c r="E42" s="11"/>
      <c r="F42" s="11"/>
      <c r="G42" s="11"/>
      <c r="H42" s="11"/>
      <c r="I42" s="11"/>
      <c r="J42" s="11"/>
      <c r="K42" s="19"/>
    </row>
    <row r="43" spans="1:11" s="40" customFormat="1" ht="16.5">
      <c r="A43" s="31">
        <v>41</v>
      </c>
      <c r="B43" s="32"/>
      <c r="C43" s="128"/>
      <c r="D43" s="32"/>
      <c r="E43" s="32"/>
      <c r="F43" s="32"/>
      <c r="G43" s="32"/>
      <c r="H43" s="32"/>
      <c r="I43" s="32"/>
      <c r="J43" s="32"/>
      <c r="K43" s="34"/>
    </row>
    <row r="44" spans="1:11" s="40" customFormat="1" ht="16.5">
      <c r="A44" s="10">
        <v>42</v>
      </c>
      <c r="B44" s="11"/>
      <c r="C44" s="11"/>
      <c r="D44" s="11"/>
      <c r="E44" s="11"/>
      <c r="F44" s="11"/>
      <c r="G44" s="11"/>
      <c r="H44" s="11"/>
      <c r="I44" s="11"/>
      <c r="J44" s="11"/>
      <c r="K44" s="19"/>
    </row>
    <row r="45" spans="1:11" s="40" customFormat="1" ht="16.5">
      <c r="A45" s="31">
        <v>43</v>
      </c>
      <c r="B45" s="32"/>
      <c r="C45" s="128"/>
      <c r="D45" s="32"/>
      <c r="E45" s="32"/>
      <c r="F45" s="32"/>
      <c r="G45" s="32"/>
      <c r="H45" s="32"/>
      <c r="I45" s="32"/>
      <c r="J45" s="32"/>
      <c r="K45" s="34"/>
    </row>
    <row r="46" spans="1:11" s="40" customFormat="1" ht="16.5">
      <c r="A46" s="10">
        <v>44</v>
      </c>
      <c r="B46" s="11"/>
      <c r="C46" s="11"/>
      <c r="D46" s="11"/>
      <c r="E46" s="11"/>
      <c r="F46" s="11"/>
      <c r="G46" s="11"/>
      <c r="H46" s="11"/>
      <c r="I46" s="11"/>
      <c r="J46" s="11"/>
      <c r="K46" s="19"/>
    </row>
    <row r="47" spans="1:11" s="40" customFormat="1" ht="16.5">
      <c r="A47" s="31">
        <v>45</v>
      </c>
      <c r="B47" s="32"/>
      <c r="C47" s="128"/>
      <c r="D47" s="32"/>
      <c r="E47" s="32"/>
      <c r="F47" s="32"/>
      <c r="G47" s="32"/>
      <c r="H47" s="32"/>
      <c r="I47" s="32"/>
      <c r="J47" s="32"/>
      <c r="K47" s="34"/>
    </row>
    <row r="48" spans="1:11" s="40" customFormat="1" ht="16.5">
      <c r="A48" s="10">
        <v>46</v>
      </c>
      <c r="B48" s="11"/>
      <c r="C48" s="11"/>
      <c r="D48" s="11"/>
      <c r="E48" s="11"/>
      <c r="F48" s="11"/>
      <c r="G48" s="11"/>
      <c r="H48" s="11"/>
      <c r="I48" s="11"/>
      <c r="J48" s="11"/>
      <c r="K48" s="19"/>
    </row>
    <row r="49" spans="1:11" s="40" customFormat="1" ht="16.5">
      <c r="A49" s="31">
        <v>47</v>
      </c>
      <c r="B49" s="32"/>
      <c r="C49" s="128"/>
      <c r="D49" s="32"/>
      <c r="E49" s="32"/>
      <c r="F49" s="32"/>
      <c r="G49" s="32"/>
      <c r="H49" s="32"/>
      <c r="I49" s="32"/>
      <c r="J49" s="32"/>
      <c r="K49" s="34"/>
    </row>
    <row r="50" spans="1:11" s="40" customFormat="1" ht="16.5">
      <c r="A50" s="10">
        <v>48</v>
      </c>
      <c r="B50" s="11"/>
      <c r="C50" s="11"/>
      <c r="D50" s="11"/>
      <c r="E50" s="11"/>
      <c r="F50" s="11"/>
      <c r="G50" s="11"/>
      <c r="H50" s="11"/>
      <c r="I50" s="11"/>
      <c r="J50" s="11"/>
      <c r="K50" s="19"/>
    </row>
    <row r="51" spans="1:11" s="40" customFormat="1" ht="16.5">
      <c r="A51" s="31">
        <v>49</v>
      </c>
      <c r="B51" s="32"/>
      <c r="C51" s="128"/>
      <c r="D51" s="32"/>
      <c r="E51" s="32"/>
      <c r="F51" s="32"/>
      <c r="G51" s="32"/>
      <c r="H51" s="32"/>
      <c r="I51" s="32"/>
      <c r="J51" s="32"/>
      <c r="K51" s="34"/>
    </row>
    <row r="52" spans="1:11" s="40" customFormat="1" ht="16.5">
      <c r="A52" s="10">
        <v>50</v>
      </c>
      <c r="B52" s="11"/>
      <c r="C52" s="11"/>
      <c r="D52" s="11"/>
      <c r="E52" s="11"/>
      <c r="F52" s="11"/>
      <c r="G52" s="11"/>
      <c r="H52" s="11"/>
      <c r="I52" s="11"/>
      <c r="J52" s="11"/>
      <c r="K52" s="19"/>
    </row>
    <row r="53" spans="1:11" s="40" customFormat="1" ht="16.5">
      <c r="A53" s="31">
        <v>51</v>
      </c>
      <c r="B53" s="32"/>
      <c r="C53" s="128"/>
      <c r="D53" s="32"/>
      <c r="E53" s="32"/>
      <c r="F53" s="32"/>
      <c r="G53" s="32"/>
      <c r="H53" s="32"/>
      <c r="I53" s="32"/>
      <c r="J53" s="32"/>
      <c r="K53" s="34"/>
    </row>
    <row r="54" spans="1:11" s="40" customFormat="1" ht="16.5">
      <c r="A54" s="10">
        <v>52</v>
      </c>
      <c r="B54" s="11"/>
      <c r="C54" s="11"/>
      <c r="D54" s="11"/>
      <c r="E54" s="11"/>
      <c r="F54" s="11"/>
      <c r="G54" s="11"/>
      <c r="H54" s="11"/>
      <c r="I54" s="11"/>
      <c r="J54" s="11"/>
      <c r="K54" s="19"/>
    </row>
    <row r="55" spans="1:11" s="40" customFormat="1" ht="16.5">
      <c r="A55" s="31">
        <v>53</v>
      </c>
      <c r="B55" s="32"/>
      <c r="C55" s="128"/>
      <c r="D55" s="32"/>
      <c r="E55" s="32"/>
      <c r="F55" s="32"/>
      <c r="G55" s="32"/>
      <c r="H55" s="32"/>
      <c r="I55" s="32"/>
      <c r="J55" s="32"/>
      <c r="K55" s="34"/>
    </row>
    <row r="56" spans="1:11" s="40" customFormat="1" ht="16.5">
      <c r="A56" s="10">
        <v>54</v>
      </c>
      <c r="B56" s="11"/>
      <c r="C56" s="11"/>
      <c r="D56" s="11"/>
      <c r="E56" s="11"/>
      <c r="F56" s="11"/>
      <c r="G56" s="11"/>
      <c r="H56" s="11"/>
      <c r="I56" s="11"/>
      <c r="J56" s="11"/>
      <c r="K56" s="19"/>
    </row>
    <row r="57" spans="1:11" s="40" customFormat="1" ht="16.5">
      <c r="A57" s="31">
        <v>55</v>
      </c>
      <c r="B57" s="32"/>
      <c r="C57" s="128"/>
      <c r="D57" s="32"/>
      <c r="E57" s="32"/>
      <c r="F57" s="32"/>
      <c r="G57" s="32"/>
      <c r="H57" s="32"/>
      <c r="I57" s="32"/>
      <c r="J57" s="32"/>
      <c r="K57" s="34"/>
    </row>
    <row r="58" spans="1:11" s="40" customFormat="1" ht="16.5">
      <c r="A58" s="10">
        <v>56</v>
      </c>
      <c r="B58" s="11"/>
      <c r="C58" s="11"/>
      <c r="D58" s="11"/>
      <c r="E58" s="11"/>
      <c r="F58" s="11"/>
      <c r="G58" s="11"/>
      <c r="H58" s="11"/>
      <c r="I58" s="11"/>
      <c r="J58" s="11"/>
      <c r="K58" s="19"/>
    </row>
    <row r="59" spans="1:11" s="40" customFormat="1" ht="16.5">
      <c r="A59" s="31">
        <v>57</v>
      </c>
      <c r="B59" s="32"/>
      <c r="C59" s="128"/>
      <c r="D59" s="32"/>
      <c r="E59" s="32"/>
      <c r="F59" s="32"/>
      <c r="G59" s="32"/>
      <c r="H59" s="32"/>
      <c r="I59" s="32"/>
      <c r="J59" s="32"/>
      <c r="K59" s="34"/>
    </row>
    <row r="60" spans="1:11" s="40" customFormat="1" ht="16.5">
      <c r="A60" s="10">
        <v>58</v>
      </c>
      <c r="B60" s="11"/>
      <c r="C60" s="11"/>
      <c r="D60" s="11"/>
      <c r="E60" s="11"/>
      <c r="F60" s="11"/>
      <c r="G60" s="11"/>
      <c r="H60" s="11"/>
      <c r="I60" s="11"/>
      <c r="J60" s="11"/>
      <c r="K60" s="19"/>
    </row>
    <row r="61" spans="1:11" s="40" customFormat="1" ht="16.5">
      <c r="A61" s="31">
        <v>59</v>
      </c>
      <c r="B61" s="32"/>
      <c r="C61" s="128"/>
      <c r="D61" s="32"/>
      <c r="E61" s="32"/>
      <c r="F61" s="32"/>
      <c r="G61" s="32"/>
      <c r="H61" s="32"/>
      <c r="I61" s="32"/>
      <c r="J61" s="32"/>
      <c r="K61" s="34"/>
    </row>
    <row r="62" spans="1:11" s="40" customFormat="1" ht="16.5">
      <c r="A62" s="10">
        <v>60</v>
      </c>
      <c r="B62" s="11"/>
      <c r="C62" s="11"/>
      <c r="D62" s="11"/>
      <c r="E62" s="11"/>
      <c r="F62" s="11"/>
      <c r="G62" s="11"/>
      <c r="H62" s="11"/>
      <c r="I62" s="11"/>
      <c r="J62" s="11"/>
      <c r="K62" s="19"/>
    </row>
    <row r="63" spans="1:11" s="40" customFormat="1" ht="16.5">
      <c r="A63" s="31">
        <v>61</v>
      </c>
      <c r="B63" s="32"/>
      <c r="C63" s="128"/>
      <c r="D63" s="32"/>
      <c r="E63" s="32"/>
      <c r="F63" s="32"/>
      <c r="G63" s="32"/>
      <c r="H63" s="32"/>
      <c r="I63" s="32"/>
      <c r="J63" s="32"/>
      <c r="K63" s="34"/>
    </row>
    <row r="64" spans="1:11" s="40" customFormat="1" ht="16.5">
      <c r="A64" s="10">
        <v>62</v>
      </c>
      <c r="B64" s="11"/>
      <c r="C64" s="11"/>
      <c r="D64" s="11"/>
      <c r="E64" s="11"/>
      <c r="F64" s="11"/>
      <c r="G64" s="11"/>
      <c r="H64" s="11"/>
      <c r="I64" s="11"/>
      <c r="J64" s="11"/>
      <c r="K64" s="19"/>
    </row>
    <row r="65" spans="1:11" s="40" customFormat="1" ht="16.5">
      <c r="A65" s="31">
        <v>63</v>
      </c>
      <c r="B65" s="32"/>
      <c r="C65" s="128"/>
      <c r="D65" s="32"/>
      <c r="E65" s="32"/>
      <c r="F65" s="32"/>
      <c r="G65" s="32"/>
      <c r="H65" s="32"/>
      <c r="I65" s="32"/>
      <c r="J65" s="32"/>
      <c r="K65" s="34"/>
    </row>
    <row r="66" spans="1:11" s="40" customFormat="1" ht="16.5">
      <c r="A66" s="10">
        <v>64</v>
      </c>
      <c r="B66" s="11"/>
      <c r="C66" s="11"/>
      <c r="D66" s="11"/>
      <c r="E66" s="11"/>
      <c r="F66" s="11"/>
      <c r="G66" s="11"/>
      <c r="H66" s="11"/>
      <c r="I66" s="11"/>
      <c r="J66" s="11"/>
      <c r="K66" s="19"/>
    </row>
    <row r="67" spans="1:11" s="40" customFormat="1" ht="16.5">
      <c r="A67" s="31">
        <v>65</v>
      </c>
      <c r="B67" s="32"/>
      <c r="C67" s="128"/>
      <c r="D67" s="32"/>
      <c r="E67" s="32"/>
      <c r="F67" s="32"/>
      <c r="G67" s="32"/>
      <c r="H67" s="32"/>
      <c r="I67" s="32"/>
      <c r="J67" s="32"/>
      <c r="K67" s="34"/>
    </row>
    <row r="68" spans="1:11" s="40" customFormat="1" ht="16.5">
      <c r="A68" s="10">
        <v>66</v>
      </c>
      <c r="B68" s="11"/>
      <c r="C68" s="11"/>
      <c r="D68" s="11"/>
      <c r="E68" s="11"/>
      <c r="F68" s="11"/>
      <c r="G68" s="11"/>
      <c r="H68" s="11"/>
      <c r="I68" s="11"/>
      <c r="J68" s="11"/>
      <c r="K68" s="19"/>
    </row>
    <row r="69" spans="1:11" s="40" customFormat="1" ht="16.5">
      <c r="A69" s="31">
        <v>67</v>
      </c>
      <c r="B69" s="32"/>
      <c r="C69" s="128"/>
      <c r="D69" s="32"/>
      <c r="E69" s="32"/>
      <c r="F69" s="32"/>
      <c r="G69" s="32"/>
      <c r="H69" s="32"/>
      <c r="I69" s="32"/>
      <c r="J69" s="32"/>
      <c r="K69" s="34"/>
    </row>
    <row r="70" spans="1:11" s="40" customFormat="1" ht="16.5">
      <c r="A70" s="10">
        <v>68</v>
      </c>
      <c r="B70" s="11"/>
      <c r="C70" s="11"/>
      <c r="D70" s="11"/>
      <c r="E70" s="11"/>
      <c r="F70" s="11"/>
      <c r="G70" s="11"/>
      <c r="H70" s="11"/>
      <c r="I70" s="11"/>
      <c r="J70" s="11"/>
      <c r="K70" s="19"/>
    </row>
    <row r="71" spans="1:11" s="40" customFormat="1" ht="16.5">
      <c r="A71" s="31">
        <v>69</v>
      </c>
      <c r="B71" s="32"/>
      <c r="C71" s="128"/>
      <c r="D71" s="32"/>
      <c r="E71" s="32"/>
      <c r="F71" s="32"/>
      <c r="G71" s="32"/>
      <c r="H71" s="32"/>
      <c r="I71" s="32"/>
      <c r="J71" s="32"/>
      <c r="K71" s="34"/>
    </row>
    <row r="72" spans="1:11" s="40" customFormat="1" ht="16.5">
      <c r="A72" s="10">
        <v>70</v>
      </c>
      <c r="B72" s="11"/>
      <c r="C72" s="11"/>
      <c r="D72" s="11"/>
      <c r="E72" s="11"/>
      <c r="F72" s="11"/>
      <c r="G72" s="11"/>
      <c r="H72" s="11"/>
      <c r="I72" s="11"/>
      <c r="J72" s="11"/>
      <c r="K72" s="19"/>
    </row>
    <row r="73" spans="1:11" s="40" customFormat="1" ht="16.5">
      <c r="A73" s="31">
        <v>71</v>
      </c>
      <c r="B73" s="32"/>
      <c r="C73" s="128"/>
      <c r="D73" s="32"/>
      <c r="E73" s="32"/>
      <c r="F73" s="32"/>
      <c r="G73" s="32"/>
      <c r="H73" s="32"/>
      <c r="I73" s="32"/>
      <c r="J73" s="32"/>
      <c r="K73" s="34"/>
    </row>
    <row r="74" spans="1:11" s="40" customFormat="1" ht="16.5">
      <c r="A74" s="10">
        <v>72</v>
      </c>
      <c r="B74" s="11"/>
      <c r="C74" s="11"/>
      <c r="D74" s="11"/>
      <c r="E74" s="11"/>
      <c r="F74" s="11"/>
      <c r="G74" s="11"/>
      <c r="H74" s="11"/>
      <c r="I74" s="11"/>
      <c r="J74" s="11"/>
      <c r="K74" s="19"/>
    </row>
    <row r="75" spans="1:11" s="40" customFormat="1" ht="16.5">
      <c r="A75" s="31">
        <v>73</v>
      </c>
      <c r="B75" s="32"/>
      <c r="C75" s="128"/>
      <c r="D75" s="32"/>
      <c r="E75" s="32"/>
      <c r="F75" s="32"/>
      <c r="G75" s="32"/>
      <c r="H75" s="32"/>
      <c r="I75" s="32"/>
      <c r="J75" s="32"/>
      <c r="K75" s="34"/>
    </row>
    <row r="76" spans="1:11" s="40" customFormat="1" ht="16.5">
      <c r="A76" s="10">
        <v>74</v>
      </c>
      <c r="B76" s="11"/>
      <c r="C76" s="11"/>
      <c r="D76" s="11"/>
      <c r="E76" s="11"/>
      <c r="F76" s="11"/>
      <c r="G76" s="11"/>
      <c r="H76" s="11"/>
      <c r="I76" s="11"/>
      <c r="J76" s="11"/>
      <c r="K76" s="19"/>
    </row>
    <row r="77" spans="1:11" s="40" customFormat="1" ht="16.5">
      <c r="A77" s="31">
        <v>75</v>
      </c>
      <c r="B77" s="32"/>
      <c r="C77" s="128"/>
      <c r="D77" s="32"/>
      <c r="E77" s="32"/>
      <c r="F77" s="32"/>
      <c r="G77" s="32"/>
      <c r="H77" s="32"/>
      <c r="I77" s="32"/>
      <c r="J77" s="32"/>
      <c r="K77" s="34"/>
    </row>
    <row r="78" spans="1:11" s="40" customFormat="1" ht="16.5">
      <c r="A78" s="10">
        <v>76</v>
      </c>
      <c r="B78" s="11"/>
      <c r="C78" s="11"/>
      <c r="D78" s="11"/>
      <c r="E78" s="11"/>
      <c r="F78" s="11"/>
      <c r="G78" s="11"/>
      <c r="H78" s="11"/>
      <c r="I78" s="11"/>
      <c r="J78" s="11"/>
      <c r="K78" s="19"/>
    </row>
    <row r="79" spans="1:11" s="40" customFormat="1" ht="16.5">
      <c r="A79" s="31">
        <v>77</v>
      </c>
      <c r="B79" s="32"/>
      <c r="C79" s="128"/>
      <c r="D79" s="32"/>
      <c r="E79" s="32"/>
      <c r="F79" s="32"/>
      <c r="G79" s="32"/>
      <c r="H79" s="32"/>
      <c r="I79" s="32"/>
      <c r="J79" s="32"/>
      <c r="K79" s="34"/>
    </row>
    <row r="80" spans="1:11" s="40" customFormat="1" ht="16.5">
      <c r="A80" s="10">
        <v>78</v>
      </c>
      <c r="B80" s="11"/>
      <c r="C80" s="11"/>
      <c r="D80" s="11"/>
      <c r="E80" s="11"/>
      <c r="F80" s="11"/>
      <c r="G80" s="11"/>
      <c r="H80" s="11"/>
      <c r="I80" s="11"/>
      <c r="J80" s="11"/>
      <c r="K80" s="19"/>
    </row>
    <row r="81" spans="1:11" s="40" customFormat="1" ht="16.5">
      <c r="A81" s="31">
        <v>79</v>
      </c>
      <c r="B81" s="32"/>
      <c r="C81" s="128"/>
      <c r="D81" s="32"/>
      <c r="E81" s="32"/>
      <c r="F81" s="32"/>
      <c r="G81" s="32"/>
      <c r="H81" s="32"/>
      <c r="I81" s="32"/>
      <c r="J81" s="32"/>
      <c r="K81" s="34"/>
    </row>
    <row r="82" spans="1:11" s="40" customFormat="1" ht="16.5">
      <c r="A82" s="10">
        <v>80</v>
      </c>
      <c r="B82" s="11"/>
      <c r="C82" s="11"/>
      <c r="D82" s="11"/>
      <c r="E82" s="11"/>
      <c r="F82" s="11"/>
      <c r="G82" s="11"/>
      <c r="H82" s="11"/>
      <c r="I82" s="11"/>
      <c r="J82" s="11"/>
      <c r="K82" s="19"/>
    </row>
    <row r="83" spans="1:11" s="40" customFormat="1" ht="16.5">
      <c r="A83" s="31">
        <v>81</v>
      </c>
      <c r="B83" s="32"/>
      <c r="C83" s="128"/>
      <c r="D83" s="32"/>
      <c r="E83" s="32"/>
      <c r="F83" s="32"/>
      <c r="G83" s="32"/>
      <c r="H83" s="32"/>
      <c r="I83" s="32"/>
      <c r="J83" s="32"/>
      <c r="K83" s="34"/>
    </row>
    <row r="84" spans="1:11" s="40" customFormat="1" ht="16.5">
      <c r="A84" s="10">
        <v>82</v>
      </c>
      <c r="B84" s="11"/>
      <c r="C84" s="11"/>
      <c r="D84" s="11"/>
      <c r="E84" s="11"/>
      <c r="F84" s="11"/>
      <c r="G84" s="11"/>
      <c r="H84" s="11"/>
      <c r="I84" s="11"/>
      <c r="J84" s="11"/>
      <c r="K84" s="19"/>
    </row>
    <row r="85" spans="1:11" s="40" customFormat="1" ht="16.5">
      <c r="A85" s="31">
        <v>83</v>
      </c>
      <c r="B85" s="32"/>
      <c r="C85" s="128"/>
      <c r="D85" s="32"/>
      <c r="E85" s="32"/>
      <c r="F85" s="32"/>
      <c r="G85" s="32"/>
      <c r="H85" s="32"/>
      <c r="I85" s="32"/>
      <c r="J85" s="32"/>
      <c r="K85" s="34"/>
    </row>
    <row r="86" spans="1:11" s="40" customFormat="1" ht="16.5">
      <c r="A86" s="10">
        <v>84</v>
      </c>
      <c r="B86" s="11"/>
      <c r="C86" s="11"/>
      <c r="D86" s="11"/>
      <c r="E86" s="11"/>
      <c r="F86" s="11"/>
      <c r="G86" s="11"/>
      <c r="H86" s="11"/>
      <c r="I86" s="11"/>
      <c r="J86" s="11"/>
      <c r="K86" s="19"/>
    </row>
    <row r="87" spans="1:11" s="40" customFormat="1" ht="16.5">
      <c r="A87" s="31">
        <v>85</v>
      </c>
      <c r="B87" s="32"/>
      <c r="C87" s="128"/>
      <c r="D87" s="32"/>
      <c r="E87" s="32"/>
      <c r="F87" s="32"/>
      <c r="G87" s="32"/>
      <c r="H87" s="32"/>
      <c r="I87" s="32"/>
      <c r="J87" s="32"/>
      <c r="K87" s="34"/>
    </row>
    <row r="88" spans="1:11" s="40" customFormat="1" ht="16.5">
      <c r="A88" s="10">
        <v>86</v>
      </c>
      <c r="B88" s="11"/>
      <c r="C88" s="11"/>
      <c r="D88" s="11"/>
      <c r="E88" s="11"/>
      <c r="F88" s="11"/>
      <c r="G88" s="11"/>
      <c r="H88" s="11"/>
      <c r="I88" s="11"/>
      <c r="J88" s="11"/>
      <c r="K88" s="19"/>
    </row>
    <row r="89" spans="1:11" s="40" customFormat="1" ht="16.5">
      <c r="A89" s="31">
        <v>87</v>
      </c>
      <c r="B89" s="32"/>
      <c r="C89" s="128"/>
      <c r="D89" s="32"/>
      <c r="E89" s="32"/>
      <c r="F89" s="32"/>
      <c r="G89" s="32"/>
      <c r="H89" s="32"/>
      <c r="I89" s="32"/>
      <c r="J89" s="32"/>
      <c r="K89" s="34"/>
    </row>
    <row r="90" spans="1:11" s="40" customFormat="1" ht="16.5">
      <c r="A90" s="10">
        <v>88</v>
      </c>
      <c r="B90" s="11"/>
      <c r="C90" s="11"/>
      <c r="D90" s="11"/>
      <c r="E90" s="11"/>
      <c r="F90" s="11"/>
      <c r="G90" s="11"/>
      <c r="H90" s="11"/>
      <c r="I90" s="11"/>
      <c r="J90" s="11"/>
      <c r="K90" s="19"/>
    </row>
    <row r="91" spans="1:11" s="40" customFormat="1" ht="16.5">
      <c r="A91" s="31">
        <v>89</v>
      </c>
      <c r="B91" s="32"/>
      <c r="C91" s="128"/>
      <c r="D91" s="32"/>
      <c r="E91" s="32"/>
      <c r="F91" s="32"/>
      <c r="G91" s="32"/>
      <c r="H91" s="32"/>
      <c r="I91" s="32"/>
      <c r="J91" s="32"/>
      <c r="K91" s="34"/>
    </row>
    <row r="92" spans="1:11" s="40" customFormat="1" ht="16.5">
      <c r="A92" s="10">
        <v>90</v>
      </c>
      <c r="B92" s="11"/>
      <c r="C92" s="11"/>
      <c r="D92" s="11"/>
      <c r="E92" s="11"/>
      <c r="F92" s="11"/>
      <c r="G92" s="11"/>
      <c r="H92" s="11"/>
      <c r="I92" s="11"/>
      <c r="J92" s="11"/>
      <c r="K92" s="19"/>
    </row>
    <row r="93" spans="1:11" s="40" customFormat="1" ht="16.5">
      <c r="A93" s="31">
        <v>91</v>
      </c>
      <c r="B93" s="32"/>
      <c r="C93" s="128"/>
      <c r="D93" s="32"/>
      <c r="E93" s="32"/>
      <c r="F93" s="32"/>
      <c r="G93" s="32"/>
      <c r="H93" s="32"/>
      <c r="I93" s="32"/>
      <c r="J93" s="32"/>
      <c r="K93" s="34"/>
    </row>
    <row r="94" spans="1:11" s="40" customFormat="1" ht="16.5">
      <c r="A94" s="10">
        <v>92</v>
      </c>
      <c r="B94" s="11"/>
      <c r="C94" s="11"/>
      <c r="D94" s="11"/>
      <c r="E94" s="11"/>
      <c r="F94" s="11"/>
      <c r="G94" s="11"/>
      <c r="H94" s="11"/>
      <c r="I94" s="11"/>
      <c r="J94" s="11"/>
      <c r="K94" s="19"/>
    </row>
    <row r="95" spans="1:11" s="40" customFormat="1" ht="16.5">
      <c r="A95" s="31">
        <v>93</v>
      </c>
      <c r="B95" s="32"/>
      <c r="C95" s="128"/>
      <c r="D95" s="32"/>
      <c r="E95" s="32"/>
      <c r="F95" s="32"/>
      <c r="G95" s="32"/>
      <c r="H95" s="32"/>
      <c r="I95" s="32"/>
      <c r="J95" s="32"/>
      <c r="K95" s="34"/>
    </row>
    <row r="96" spans="1:11" s="40" customFormat="1" ht="16.5">
      <c r="A96" s="10">
        <v>94</v>
      </c>
      <c r="B96" s="11"/>
      <c r="C96" s="11"/>
      <c r="D96" s="11"/>
      <c r="E96" s="11"/>
      <c r="F96" s="11"/>
      <c r="G96" s="11"/>
      <c r="H96" s="11"/>
      <c r="I96" s="11"/>
      <c r="J96" s="11"/>
      <c r="K96" s="19"/>
    </row>
    <row r="97" spans="1:11" s="40" customFormat="1" ht="16.5">
      <c r="A97" s="31">
        <v>95</v>
      </c>
      <c r="B97" s="32"/>
      <c r="C97" s="128"/>
      <c r="D97" s="32"/>
      <c r="E97" s="32"/>
      <c r="F97" s="32"/>
      <c r="G97" s="32"/>
      <c r="H97" s="32"/>
      <c r="I97" s="32"/>
      <c r="J97" s="32"/>
      <c r="K97" s="34"/>
    </row>
    <row r="98" spans="1:11" s="40" customFormat="1" ht="16.5">
      <c r="A98" s="10">
        <v>96</v>
      </c>
      <c r="B98" s="11"/>
      <c r="C98" s="11"/>
      <c r="D98" s="11"/>
      <c r="E98" s="11"/>
      <c r="F98" s="11"/>
      <c r="G98" s="11"/>
      <c r="H98" s="11"/>
      <c r="I98" s="11"/>
      <c r="J98" s="11"/>
      <c r="K98" s="19"/>
    </row>
    <row r="99" spans="1:11" s="40" customFormat="1" ht="16.5">
      <c r="A99" s="31">
        <v>97</v>
      </c>
      <c r="B99" s="32"/>
      <c r="C99" s="128"/>
      <c r="D99" s="32"/>
      <c r="E99" s="32"/>
      <c r="F99" s="32"/>
      <c r="G99" s="32"/>
      <c r="H99" s="32"/>
      <c r="I99" s="32"/>
      <c r="J99" s="32"/>
      <c r="K99" s="34"/>
    </row>
    <row r="100" spans="1:11" s="40" customFormat="1" ht="16.5">
      <c r="A100" s="10">
        <v>98</v>
      </c>
      <c r="B100" s="11"/>
      <c r="C100" s="11"/>
      <c r="D100" s="11"/>
      <c r="E100" s="11"/>
      <c r="F100" s="11"/>
      <c r="G100" s="11"/>
      <c r="H100" s="11"/>
      <c r="I100" s="11"/>
      <c r="J100" s="11"/>
      <c r="K100" s="19"/>
    </row>
    <row r="101" spans="1:11" s="40" customFormat="1" ht="16.5">
      <c r="A101" s="31">
        <v>99</v>
      </c>
      <c r="B101" s="32"/>
      <c r="C101" s="128"/>
      <c r="D101" s="32"/>
      <c r="E101" s="32"/>
      <c r="F101" s="32"/>
      <c r="G101" s="32"/>
      <c r="H101" s="32"/>
      <c r="I101" s="32"/>
      <c r="J101" s="32"/>
      <c r="K101" s="34"/>
    </row>
    <row r="102" spans="1:11" s="40" customFormat="1" ht="16.5">
      <c r="A102" s="10">
        <v>100</v>
      </c>
      <c r="B102" s="11"/>
      <c r="C102" s="11"/>
      <c r="D102" s="11"/>
      <c r="E102" s="11"/>
      <c r="F102" s="11"/>
      <c r="G102" s="11"/>
      <c r="H102" s="11"/>
      <c r="I102" s="11"/>
      <c r="J102" s="11"/>
      <c r="K102" s="19"/>
    </row>
    <row r="103" spans="1:11" s="40" customFormat="1" ht="16.5">
      <c r="A103" s="31">
        <v>101</v>
      </c>
      <c r="B103" s="32"/>
      <c r="C103" s="128"/>
      <c r="D103" s="32"/>
      <c r="E103" s="32"/>
      <c r="F103" s="32"/>
      <c r="G103" s="32"/>
      <c r="H103" s="32"/>
      <c r="I103" s="32"/>
      <c r="J103" s="32"/>
      <c r="K103" s="34"/>
    </row>
    <row r="104" spans="1:11" s="40" customFormat="1" ht="16.5">
      <c r="A104" s="10">
        <v>102</v>
      </c>
      <c r="B104" s="11"/>
      <c r="C104" s="11"/>
      <c r="D104" s="11"/>
      <c r="E104" s="11"/>
      <c r="F104" s="11"/>
      <c r="G104" s="11"/>
      <c r="H104" s="11"/>
      <c r="I104" s="11"/>
      <c r="J104" s="11"/>
      <c r="K104" s="19"/>
    </row>
    <row r="105" spans="1:11" s="40" customFormat="1" ht="16.5">
      <c r="A105" s="31">
        <v>103</v>
      </c>
      <c r="B105" s="32"/>
      <c r="C105" s="128"/>
      <c r="D105" s="32"/>
      <c r="E105" s="32"/>
      <c r="F105" s="32"/>
      <c r="G105" s="32"/>
      <c r="H105" s="32"/>
      <c r="I105" s="32"/>
      <c r="J105" s="32"/>
      <c r="K105" s="34"/>
    </row>
    <row r="106" spans="1:11" s="40" customFormat="1" ht="16.5">
      <c r="A106" s="10">
        <v>104</v>
      </c>
      <c r="B106" s="11"/>
      <c r="C106" s="11"/>
      <c r="D106" s="11"/>
      <c r="E106" s="11"/>
      <c r="F106" s="11"/>
      <c r="G106" s="11"/>
      <c r="H106" s="11"/>
      <c r="I106" s="11"/>
      <c r="J106" s="11"/>
      <c r="K106" s="19"/>
    </row>
    <row r="107" spans="1:11" s="40" customFormat="1" ht="16.5">
      <c r="A107" s="31">
        <v>105</v>
      </c>
      <c r="B107" s="32"/>
      <c r="C107" s="128"/>
      <c r="D107" s="32"/>
      <c r="E107" s="32"/>
      <c r="F107" s="32"/>
      <c r="G107" s="32"/>
      <c r="H107" s="32"/>
      <c r="I107" s="32"/>
      <c r="J107" s="32"/>
      <c r="K107" s="34"/>
    </row>
    <row r="108" spans="1:11" s="40" customFormat="1" ht="16.5">
      <c r="A108" s="10">
        <v>106</v>
      </c>
      <c r="B108" s="11"/>
      <c r="C108" s="11"/>
      <c r="D108" s="11"/>
      <c r="E108" s="11"/>
      <c r="F108" s="11"/>
      <c r="G108" s="11"/>
      <c r="H108" s="11"/>
      <c r="I108" s="11"/>
      <c r="J108" s="11"/>
      <c r="K108" s="19"/>
    </row>
    <row r="109" spans="1:11" s="40" customFormat="1" ht="16.5">
      <c r="A109" s="31">
        <v>107</v>
      </c>
      <c r="B109" s="32"/>
      <c r="C109" s="128"/>
      <c r="D109" s="32"/>
      <c r="E109" s="32"/>
      <c r="F109" s="32"/>
      <c r="G109" s="32"/>
      <c r="H109" s="32"/>
      <c r="I109" s="32"/>
      <c r="J109" s="32"/>
      <c r="K109" s="34"/>
    </row>
    <row r="110" spans="1:11" s="40" customFormat="1" ht="16.5">
      <c r="A110" s="10">
        <v>108</v>
      </c>
      <c r="B110" s="11"/>
      <c r="C110" s="11"/>
      <c r="D110" s="11"/>
      <c r="E110" s="11"/>
      <c r="F110" s="11"/>
      <c r="G110" s="11"/>
      <c r="H110" s="11"/>
      <c r="I110" s="11"/>
      <c r="J110" s="11"/>
      <c r="K110" s="19"/>
    </row>
    <row r="111" spans="1:11" s="40" customFormat="1" ht="16.5">
      <c r="A111" s="31">
        <v>109</v>
      </c>
      <c r="B111" s="32"/>
      <c r="C111" s="128"/>
      <c r="D111" s="32"/>
      <c r="E111" s="32"/>
      <c r="F111" s="32"/>
      <c r="G111" s="32"/>
      <c r="H111" s="32"/>
      <c r="I111" s="32"/>
      <c r="J111" s="32"/>
      <c r="K111" s="34"/>
    </row>
    <row r="112" spans="1:11" s="40" customFormat="1" ht="16.5">
      <c r="A112" s="10">
        <v>110</v>
      </c>
      <c r="B112" s="11"/>
      <c r="C112" s="11"/>
      <c r="D112" s="11"/>
      <c r="E112" s="11"/>
      <c r="F112" s="11"/>
      <c r="G112" s="11"/>
      <c r="H112" s="11"/>
      <c r="I112" s="11"/>
      <c r="J112" s="11"/>
      <c r="K112" s="19"/>
    </row>
    <row r="113" spans="1:11" s="40" customFormat="1" ht="16.5">
      <c r="A113" s="31">
        <v>111</v>
      </c>
      <c r="B113" s="32"/>
      <c r="C113" s="128"/>
      <c r="D113" s="32"/>
      <c r="E113" s="32"/>
      <c r="F113" s="32"/>
      <c r="G113" s="32"/>
      <c r="H113" s="32"/>
      <c r="I113" s="32"/>
      <c r="J113" s="32"/>
      <c r="K113" s="34"/>
    </row>
    <row r="114" spans="1:11" s="40" customFormat="1" ht="16.5">
      <c r="A114" s="10">
        <v>112</v>
      </c>
      <c r="B114" s="11"/>
      <c r="C114" s="11"/>
      <c r="D114" s="11"/>
      <c r="E114" s="11"/>
      <c r="F114" s="11"/>
      <c r="G114" s="11"/>
      <c r="H114" s="11"/>
      <c r="I114" s="11"/>
      <c r="J114" s="11"/>
      <c r="K114" s="19"/>
    </row>
    <row r="115" spans="1:11" s="40" customFormat="1" ht="16.5">
      <c r="A115" s="31">
        <v>113</v>
      </c>
      <c r="B115" s="32"/>
      <c r="C115" s="128"/>
      <c r="D115" s="32"/>
      <c r="E115" s="32"/>
      <c r="F115" s="32"/>
      <c r="G115" s="32"/>
      <c r="H115" s="32"/>
      <c r="I115" s="32"/>
      <c r="J115" s="32"/>
      <c r="K115" s="34"/>
    </row>
    <row r="116" spans="1:11" s="40" customFormat="1" ht="16.5">
      <c r="A116" s="10">
        <v>114</v>
      </c>
      <c r="B116" s="11"/>
      <c r="C116" s="11"/>
      <c r="D116" s="11"/>
      <c r="E116" s="11"/>
      <c r="F116" s="11"/>
      <c r="G116" s="11"/>
      <c r="H116" s="11"/>
      <c r="I116" s="11"/>
      <c r="J116" s="11"/>
      <c r="K116" s="19"/>
    </row>
    <row r="117" spans="1:11" s="40" customFormat="1" ht="16.5">
      <c r="A117" s="31">
        <v>115</v>
      </c>
      <c r="B117" s="32"/>
      <c r="C117" s="128"/>
      <c r="D117" s="32"/>
      <c r="E117" s="32"/>
      <c r="F117" s="32"/>
      <c r="G117" s="32"/>
      <c r="H117" s="32"/>
      <c r="I117" s="32"/>
      <c r="J117" s="32"/>
      <c r="K117" s="34"/>
    </row>
    <row r="118" spans="1:11" s="40" customFormat="1" ht="16.5">
      <c r="A118" s="10">
        <v>116</v>
      </c>
      <c r="B118" s="11"/>
      <c r="C118" s="11"/>
      <c r="D118" s="11"/>
      <c r="E118" s="11"/>
      <c r="F118" s="11"/>
      <c r="G118" s="11"/>
      <c r="H118" s="11"/>
      <c r="I118" s="11"/>
      <c r="J118" s="11"/>
      <c r="K118" s="19"/>
    </row>
    <row r="119" spans="1:11" s="40" customFormat="1" ht="16.5">
      <c r="A119" s="31">
        <v>117</v>
      </c>
      <c r="B119" s="32"/>
      <c r="C119" s="128"/>
      <c r="D119" s="32"/>
      <c r="E119" s="32"/>
      <c r="F119" s="32"/>
      <c r="G119" s="32"/>
      <c r="H119" s="32"/>
      <c r="I119" s="32"/>
      <c r="J119" s="32"/>
      <c r="K119" s="34"/>
    </row>
    <row r="120" spans="1:11" s="40" customFormat="1" ht="16.5">
      <c r="A120" s="10">
        <v>118</v>
      </c>
      <c r="B120" s="11"/>
      <c r="C120" s="11"/>
      <c r="D120" s="11"/>
      <c r="E120" s="11"/>
      <c r="F120" s="11"/>
      <c r="G120" s="11"/>
      <c r="H120" s="11"/>
      <c r="I120" s="11"/>
      <c r="J120" s="11"/>
      <c r="K120" s="19"/>
    </row>
    <row r="121" spans="1:11" s="40" customFormat="1" ht="16.5">
      <c r="A121" s="31">
        <v>119</v>
      </c>
      <c r="B121" s="32"/>
      <c r="C121" s="128"/>
      <c r="D121" s="32"/>
      <c r="E121" s="32"/>
      <c r="F121" s="32"/>
      <c r="G121" s="32"/>
      <c r="H121" s="32"/>
      <c r="I121" s="32"/>
      <c r="J121" s="32"/>
      <c r="K121" s="34"/>
    </row>
    <row r="122" spans="1:11" s="40" customFormat="1" ht="16.5">
      <c r="A122" s="10">
        <v>120</v>
      </c>
      <c r="B122" s="11"/>
      <c r="C122" s="11"/>
      <c r="D122" s="11"/>
      <c r="E122" s="11"/>
      <c r="F122" s="11"/>
      <c r="G122" s="11"/>
      <c r="H122" s="11"/>
      <c r="I122" s="11"/>
      <c r="J122" s="11"/>
      <c r="K122" s="19"/>
    </row>
    <row r="123" spans="1:11" s="40" customFormat="1" ht="16.5">
      <c r="A123" s="31">
        <v>121</v>
      </c>
      <c r="B123" s="32"/>
      <c r="C123" s="128"/>
      <c r="D123" s="32"/>
      <c r="E123" s="32"/>
      <c r="F123" s="32"/>
      <c r="G123" s="32"/>
      <c r="H123" s="32"/>
      <c r="I123" s="32"/>
      <c r="J123" s="32"/>
      <c r="K123" s="34"/>
    </row>
    <row r="124" spans="1:11" s="40" customFormat="1" ht="16.5">
      <c r="A124" s="10">
        <v>122</v>
      </c>
      <c r="B124" s="11"/>
      <c r="C124" s="11"/>
      <c r="D124" s="11"/>
      <c r="E124" s="11"/>
      <c r="F124" s="11"/>
      <c r="G124" s="11"/>
      <c r="H124" s="11"/>
      <c r="I124" s="11"/>
      <c r="J124" s="11"/>
      <c r="K124" s="19"/>
    </row>
    <row r="125" spans="1:11" s="40" customFormat="1" ht="16.5">
      <c r="A125" s="31">
        <v>123</v>
      </c>
      <c r="B125" s="32"/>
      <c r="C125" s="128"/>
      <c r="D125" s="32"/>
      <c r="E125" s="32"/>
      <c r="F125" s="32"/>
      <c r="G125" s="32"/>
      <c r="H125" s="32"/>
      <c r="I125" s="32"/>
      <c r="J125" s="32"/>
      <c r="K125" s="34"/>
    </row>
    <row r="126" spans="1:11" s="40" customFormat="1" ht="16.5">
      <c r="A126" s="10">
        <v>124</v>
      </c>
      <c r="B126" s="11"/>
      <c r="C126" s="11"/>
      <c r="D126" s="11"/>
      <c r="E126" s="11"/>
      <c r="F126" s="11"/>
      <c r="G126" s="11"/>
      <c r="H126" s="11"/>
      <c r="I126" s="11"/>
      <c r="J126" s="11"/>
      <c r="K126" s="19"/>
    </row>
    <row r="127" spans="1:11" s="40" customFormat="1" ht="16.5">
      <c r="A127" s="31">
        <v>125</v>
      </c>
      <c r="B127" s="32"/>
      <c r="C127" s="128"/>
      <c r="D127" s="32"/>
      <c r="E127" s="32"/>
      <c r="F127" s="32"/>
      <c r="G127" s="32"/>
      <c r="H127" s="32"/>
      <c r="I127" s="32"/>
      <c r="J127" s="32"/>
      <c r="K127" s="34"/>
    </row>
    <row r="128" spans="1:11" s="40" customFormat="1" ht="16.5">
      <c r="A128" s="10">
        <v>126</v>
      </c>
      <c r="B128" s="11"/>
      <c r="C128" s="11"/>
      <c r="D128" s="11"/>
      <c r="E128" s="11"/>
      <c r="F128" s="11"/>
      <c r="G128" s="11"/>
      <c r="H128" s="11"/>
      <c r="I128" s="11"/>
      <c r="J128" s="11"/>
      <c r="K128" s="19"/>
    </row>
    <row r="129" spans="1:11" s="40" customFormat="1" ht="16.5">
      <c r="A129" s="31">
        <v>127</v>
      </c>
      <c r="B129" s="32"/>
      <c r="C129" s="128"/>
      <c r="D129" s="32"/>
      <c r="E129" s="32"/>
      <c r="F129" s="32"/>
      <c r="G129" s="32"/>
      <c r="H129" s="32"/>
      <c r="I129" s="32"/>
      <c r="J129" s="32"/>
      <c r="K129" s="34"/>
    </row>
    <row r="130" spans="1:11" s="40" customFormat="1" ht="16.5">
      <c r="A130" s="10">
        <v>128</v>
      </c>
      <c r="B130" s="11"/>
      <c r="C130" s="11"/>
      <c r="D130" s="11"/>
      <c r="E130" s="11"/>
      <c r="F130" s="11"/>
      <c r="G130" s="11"/>
      <c r="H130" s="11"/>
      <c r="I130" s="11"/>
      <c r="J130" s="11"/>
      <c r="K130" s="19"/>
    </row>
    <row r="131" spans="1:11" s="40" customFormat="1" ht="16.5">
      <c r="A131" s="31">
        <v>129</v>
      </c>
      <c r="B131" s="32"/>
      <c r="C131" s="128"/>
      <c r="D131" s="32"/>
      <c r="E131" s="32"/>
      <c r="F131" s="32"/>
      <c r="G131" s="32"/>
      <c r="H131" s="32"/>
      <c r="I131" s="32"/>
      <c r="J131" s="32"/>
      <c r="K131" s="34"/>
    </row>
    <row r="132" spans="1:11" s="40" customFormat="1" ht="16.5">
      <c r="A132" s="10">
        <v>130</v>
      </c>
      <c r="B132" s="11"/>
      <c r="C132" s="11"/>
      <c r="D132" s="11"/>
      <c r="E132" s="11"/>
      <c r="F132" s="11"/>
      <c r="G132" s="11"/>
      <c r="H132" s="11"/>
      <c r="I132" s="11"/>
      <c r="J132" s="11"/>
      <c r="K132" s="19"/>
    </row>
    <row r="133" spans="1:11" s="40" customFormat="1" ht="16.5">
      <c r="A133" s="31">
        <v>131</v>
      </c>
      <c r="B133" s="32"/>
      <c r="C133" s="128"/>
      <c r="D133" s="32"/>
      <c r="E133" s="32"/>
      <c r="F133" s="32"/>
      <c r="G133" s="32"/>
      <c r="H133" s="32"/>
      <c r="I133" s="32"/>
      <c r="J133" s="32"/>
      <c r="K133" s="34"/>
    </row>
    <row r="134" spans="1:11" s="40" customFormat="1" ht="16.5">
      <c r="A134" s="10">
        <v>132</v>
      </c>
      <c r="B134" s="11"/>
      <c r="C134" s="11"/>
      <c r="D134" s="11"/>
      <c r="E134" s="11"/>
      <c r="F134" s="11"/>
      <c r="G134" s="11"/>
      <c r="H134" s="11"/>
      <c r="I134" s="11"/>
      <c r="J134" s="11"/>
      <c r="K134" s="19"/>
    </row>
    <row r="135" spans="1:11" s="40" customFormat="1" ht="16.5">
      <c r="A135" s="31">
        <v>133</v>
      </c>
      <c r="B135" s="32"/>
      <c r="C135" s="128"/>
      <c r="D135" s="32"/>
      <c r="E135" s="32"/>
      <c r="F135" s="32"/>
      <c r="G135" s="32"/>
      <c r="H135" s="32"/>
      <c r="I135" s="32"/>
      <c r="J135" s="32"/>
      <c r="K135" s="34"/>
    </row>
    <row r="136" spans="1:11" s="40" customFormat="1" ht="16.5">
      <c r="A136" s="10">
        <v>134</v>
      </c>
      <c r="B136" s="11"/>
      <c r="C136" s="11"/>
      <c r="D136" s="11"/>
      <c r="E136" s="11"/>
      <c r="F136" s="11"/>
      <c r="G136" s="11"/>
      <c r="H136" s="11"/>
      <c r="I136" s="11"/>
      <c r="J136" s="11"/>
      <c r="K136" s="19"/>
    </row>
    <row r="137" spans="1:11" s="40" customFormat="1" ht="16.5">
      <c r="A137" s="31">
        <v>135</v>
      </c>
      <c r="B137" s="32"/>
      <c r="C137" s="128"/>
      <c r="D137" s="32"/>
      <c r="E137" s="32"/>
      <c r="F137" s="32"/>
      <c r="G137" s="32"/>
      <c r="H137" s="32"/>
      <c r="I137" s="32"/>
      <c r="J137" s="32"/>
      <c r="K137" s="34"/>
    </row>
    <row r="138" spans="1:11" s="40" customFormat="1" ht="16.5">
      <c r="A138" s="10">
        <v>136</v>
      </c>
      <c r="B138" s="11"/>
      <c r="C138" s="11"/>
      <c r="D138" s="11"/>
      <c r="E138" s="11"/>
      <c r="F138" s="11"/>
      <c r="G138" s="11"/>
      <c r="H138" s="11"/>
      <c r="I138" s="11"/>
      <c r="J138" s="11"/>
      <c r="K138" s="19"/>
    </row>
    <row r="139" spans="1:11" s="40" customFormat="1" ht="16.5">
      <c r="A139" s="31">
        <v>137</v>
      </c>
      <c r="B139" s="32"/>
      <c r="C139" s="128"/>
      <c r="D139" s="32"/>
      <c r="E139" s="32"/>
      <c r="F139" s="32"/>
      <c r="G139" s="32"/>
      <c r="H139" s="32"/>
      <c r="I139" s="32"/>
      <c r="J139" s="32"/>
      <c r="K139" s="34"/>
    </row>
    <row r="140" spans="1:11" s="40" customFormat="1" ht="16.5">
      <c r="A140" s="10">
        <v>138</v>
      </c>
      <c r="B140" s="11"/>
      <c r="C140" s="11"/>
      <c r="D140" s="11"/>
      <c r="E140" s="11"/>
      <c r="F140" s="11"/>
      <c r="G140" s="11"/>
      <c r="H140" s="11"/>
      <c r="I140" s="11"/>
      <c r="J140" s="11"/>
      <c r="K140" s="19"/>
    </row>
    <row r="141" spans="1:11" s="40" customFormat="1" ht="16.5">
      <c r="A141" s="31">
        <v>139</v>
      </c>
      <c r="B141" s="32"/>
      <c r="C141" s="128"/>
      <c r="D141" s="32"/>
      <c r="E141" s="32"/>
      <c r="F141" s="32"/>
      <c r="G141" s="32"/>
      <c r="H141" s="32"/>
      <c r="I141" s="32"/>
      <c r="J141" s="32"/>
      <c r="K141" s="34"/>
    </row>
    <row r="142" spans="1:11" s="40" customFormat="1" ht="16.5">
      <c r="A142" s="10">
        <v>140</v>
      </c>
      <c r="B142" s="11"/>
      <c r="C142" s="11"/>
      <c r="D142" s="11"/>
      <c r="E142" s="11"/>
      <c r="F142" s="11"/>
      <c r="G142" s="11"/>
      <c r="H142" s="11"/>
      <c r="I142" s="11"/>
      <c r="J142" s="11"/>
      <c r="K142" s="19"/>
    </row>
    <row r="143" spans="1:11" s="40" customFormat="1" ht="16.5">
      <c r="A143" s="31">
        <v>141</v>
      </c>
      <c r="B143" s="32"/>
      <c r="C143" s="128"/>
      <c r="D143" s="32"/>
      <c r="E143" s="32"/>
      <c r="F143" s="32"/>
      <c r="G143" s="32"/>
      <c r="H143" s="32"/>
      <c r="I143" s="32"/>
      <c r="J143" s="32"/>
      <c r="K143" s="34"/>
    </row>
    <row r="144" spans="1:11" s="40" customFormat="1" ht="16.5">
      <c r="A144" s="10">
        <v>142</v>
      </c>
      <c r="B144" s="11"/>
      <c r="C144" s="11"/>
      <c r="D144" s="11"/>
      <c r="E144" s="11"/>
      <c r="F144" s="11"/>
      <c r="G144" s="11"/>
      <c r="H144" s="11"/>
      <c r="I144" s="11"/>
      <c r="J144" s="11"/>
      <c r="K144" s="19"/>
    </row>
    <row r="145" spans="1:11" s="40" customFormat="1" ht="16.5">
      <c r="A145" s="31">
        <v>143</v>
      </c>
      <c r="B145" s="32"/>
      <c r="C145" s="128"/>
      <c r="D145" s="32"/>
      <c r="E145" s="32"/>
      <c r="F145" s="32"/>
      <c r="G145" s="32"/>
      <c r="H145" s="32"/>
      <c r="I145" s="32"/>
      <c r="J145" s="32"/>
      <c r="K145" s="34"/>
    </row>
    <row r="146" spans="1:11" s="40" customFormat="1" ht="16.5">
      <c r="A146" s="10">
        <v>144</v>
      </c>
      <c r="B146" s="11"/>
      <c r="C146" s="11"/>
      <c r="D146" s="11"/>
      <c r="E146" s="11"/>
      <c r="F146" s="11"/>
      <c r="G146" s="11"/>
      <c r="H146" s="11"/>
      <c r="I146" s="11"/>
      <c r="J146" s="11"/>
      <c r="K146" s="19"/>
    </row>
    <row r="147" spans="1:11" s="40" customFormat="1" ht="16.5">
      <c r="A147" s="31">
        <v>145</v>
      </c>
      <c r="B147" s="32"/>
      <c r="C147" s="128"/>
      <c r="D147" s="32"/>
      <c r="E147" s="32"/>
      <c r="F147" s="32"/>
      <c r="G147" s="32"/>
      <c r="H147" s="32"/>
      <c r="I147" s="32"/>
      <c r="J147" s="32"/>
      <c r="K147" s="34"/>
    </row>
    <row r="148" spans="1:11" s="40" customFormat="1" ht="16.5">
      <c r="A148" s="10">
        <v>146</v>
      </c>
      <c r="B148" s="11"/>
      <c r="C148" s="11"/>
      <c r="D148" s="11"/>
      <c r="E148" s="11"/>
      <c r="F148" s="11"/>
      <c r="G148" s="11"/>
      <c r="H148" s="11"/>
      <c r="I148" s="11"/>
      <c r="J148" s="11"/>
      <c r="K148" s="19"/>
    </row>
    <row r="149" spans="1:11" s="40" customFormat="1" ht="16.5">
      <c r="A149" s="31">
        <v>147</v>
      </c>
      <c r="B149" s="32"/>
      <c r="C149" s="128"/>
      <c r="D149" s="32"/>
      <c r="E149" s="32"/>
      <c r="F149" s="32"/>
      <c r="G149" s="32"/>
      <c r="H149" s="32"/>
      <c r="I149" s="32"/>
      <c r="J149" s="32"/>
      <c r="K149" s="34"/>
    </row>
    <row r="150" spans="1:11" s="40" customFormat="1" ht="16.5">
      <c r="A150" s="10">
        <v>148</v>
      </c>
      <c r="B150" s="11"/>
      <c r="C150" s="11"/>
      <c r="D150" s="11"/>
      <c r="E150" s="11"/>
      <c r="F150" s="11"/>
      <c r="G150" s="11"/>
      <c r="H150" s="11"/>
      <c r="I150" s="11"/>
      <c r="J150" s="11"/>
      <c r="K150" s="19"/>
    </row>
    <row r="151" spans="1:11" s="40" customFormat="1" ht="16.5">
      <c r="A151" s="31">
        <v>149</v>
      </c>
      <c r="B151" s="32"/>
      <c r="C151" s="128"/>
      <c r="D151" s="32"/>
      <c r="E151" s="32"/>
      <c r="F151" s="32"/>
      <c r="G151" s="32"/>
      <c r="H151" s="32"/>
      <c r="I151" s="32"/>
      <c r="J151" s="32"/>
      <c r="K151" s="34"/>
    </row>
    <row r="152" spans="1:11" s="40" customFormat="1" ht="16.5">
      <c r="A152" s="10">
        <v>150</v>
      </c>
      <c r="B152" s="11"/>
      <c r="C152" s="11"/>
      <c r="D152" s="11"/>
      <c r="E152" s="11"/>
      <c r="F152" s="11"/>
      <c r="G152" s="11"/>
      <c r="H152" s="11"/>
      <c r="I152" s="11"/>
      <c r="J152" s="11"/>
      <c r="K152" s="19"/>
    </row>
    <row r="153" spans="1:11" s="40" customFormat="1" ht="16.5">
      <c r="A153" s="31">
        <v>151</v>
      </c>
      <c r="B153" s="32"/>
      <c r="C153" s="128"/>
      <c r="D153" s="32"/>
      <c r="E153" s="32"/>
      <c r="F153" s="32"/>
      <c r="G153" s="32"/>
      <c r="H153" s="32"/>
      <c r="I153" s="32"/>
      <c r="J153" s="32"/>
      <c r="K153" s="34"/>
    </row>
    <row r="154" spans="1:11" s="40" customFormat="1" ht="16.5">
      <c r="A154" s="10">
        <v>152</v>
      </c>
      <c r="B154" s="11"/>
      <c r="C154" s="11"/>
      <c r="D154" s="11"/>
      <c r="E154" s="11"/>
      <c r="F154" s="11"/>
      <c r="G154" s="11"/>
      <c r="H154" s="11"/>
      <c r="I154" s="11"/>
      <c r="J154" s="11"/>
      <c r="K154" s="19"/>
    </row>
    <row r="155" spans="1:11" s="40" customFormat="1" ht="16.5">
      <c r="A155" s="31">
        <v>153</v>
      </c>
      <c r="B155" s="32"/>
      <c r="C155" s="128"/>
      <c r="D155" s="32"/>
      <c r="E155" s="32"/>
      <c r="F155" s="32"/>
      <c r="G155" s="32"/>
      <c r="H155" s="32"/>
      <c r="I155" s="32"/>
      <c r="J155" s="32"/>
      <c r="K155" s="34"/>
    </row>
    <row r="156" spans="1:11" s="40" customFormat="1" ht="16.5">
      <c r="A156" s="10">
        <v>154</v>
      </c>
      <c r="B156" s="11"/>
      <c r="C156" s="11"/>
      <c r="D156" s="11"/>
      <c r="E156" s="11"/>
      <c r="F156" s="11"/>
      <c r="G156" s="11"/>
      <c r="H156" s="11"/>
      <c r="I156" s="11"/>
      <c r="J156" s="11"/>
      <c r="K156" s="19"/>
    </row>
    <row r="157" spans="1:11" s="40" customFormat="1" ht="16.5">
      <c r="A157" s="31">
        <v>155</v>
      </c>
      <c r="B157" s="32"/>
      <c r="C157" s="128"/>
      <c r="D157" s="32"/>
      <c r="E157" s="32"/>
      <c r="F157" s="32"/>
      <c r="G157" s="32"/>
      <c r="H157" s="32"/>
      <c r="I157" s="32"/>
      <c r="J157" s="32"/>
      <c r="K157" s="34"/>
    </row>
    <row r="158" spans="1:11" s="40" customFormat="1" ht="16.5">
      <c r="A158" s="10">
        <v>156</v>
      </c>
      <c r="B158" s="11"/>
      <c r="C158" s="11"/>
      <c r="D158" s="11"/>
      <c r="E158" s="11"/>
      <c r="F158" s="11"/>
      <c r="G158" s="11"/>
      <c r="H158" s="11"/>
      <c r="I158" s="11"/>
      <c r="J158" s="11"/>
      <c r="K158" s="19"/>
    </row>
    <row r="159" spans="1:11" s="40" customFormat="1" ht="16.5">
      <c r="A159" s="31">
        <v>157</v>
      </c>
      <c r="B159" s="32"/>
      <c r="C159" s="128"/>
      <c r="D159" s="32"/>
      <c r="E159" s="32"/>
      <c r="F159" s="32"/>
      <c r="G159" s="32"/>
      <c r="H159" s="32"/>
      <c r="I159" s="32"/>
      <c r="J159" s="32"/>
      <c r="K159" s="34"/>
    </row>
    <row r="160" spans="1:11" s="40" customFormat="1" ht="16.5">
      <c r="A160" s="10">
        <v>158</v>
      </c>
      <c r="B160" s="11"/>
      <c r="C160" s="11"/>
      <c r="D160" s="11"/>
      <c r="E160" s="11"/>
      <c r="F160" s="11"/>
      <c r="G160" s="11"/>
      <c r="H160" s="11"/>
      <c r="I160" s="11"/>
      <c r="J160" s="11"/>
      <c r="K160" s="19"/>
    </row>
    <row r="161" spans="1:11" s="40" customFormat="1" ht="16.5">
      <c r="A161" s="31">
        <v>159</v>
      </c>
      <c r="B161" s="32"/>
      <c r="C161" s="128"/>
      <c r="D161" s="32"/>
      <c r="E161" s="32"/>
      <c r="F161" s="32"/>
      <c r="G161" s="32"/>
      <c r="H161" s="32"/>
      <c r="I161" s="32"/>
      <c r="J161" s="32"/>
      <c r="K161" s="34"/>
    </row>
    <row r="162" spans="1:11" s="40" customFormat="1" ht="16.5">
      <c r="A162" s="10">
        <v>160</v>
      </c>
      <c r="B162" s="11"/>
      <c r="C162" s="11"/>
      <c r="D162" s="11"/>
      <c r="E162" s="11"/>
      <c r="F162" s="11"/>
      <c r="G162" s="11"/>
      <c r="H162" s="11"/>
      <c r="I162" s="11"/>
      <c r="J162" s="11"/>
      <c r="K162" s="19"/>
    </row>
    <row r="163" spans="1:11" s="40" customFormat="1" ht="16.5">
      <c r="A163" s="31">
        <v>161</v>
      </c>
      <c r="B163" s="32"/>
      <c r="C163" s="128"/>
      <c r="D163" s="32"/>
      <c r="E163" s="32"/>
      <c r="F163" s="32"/>
      <c r="G163" s="32"/>
      <c r="H163" s="32"/>
      <c r="I163" s="32"/>
      <c r="J163" s="32"/>
      <c r="K163" s="34"/>
    </row>
    <row r="164" spans="1:11" s="40" customFormat="1" ht="16.5">
      <c r="A164" s="10">
        <v>162</v>
      </c>
      <c r="B164" s="11"/>
      <c r="C164" s="11"/>
      <c r="D164" s="11"/>
      <c r="E164" s="11"/>
      <c r="F164" s="11"/>
      <c r="G164" s="11"/>
      <c r="H164" s="11"/>
      <c r="I164" s="11"/>
      <c r="J164" s="11"/>
      <c r="K164" s="19"/>
    </row>
    <row r="165" spans="1:11" s="40" customFormat="1" ht="16.5">
      <c r="A165" s="31">
        <v>163</v>
      </c>
      <c r="B165" s="32"/>
      <c r="C165" s="128"/>
      <c r="D165" s="32"/>
      <c r="E165" s="32"/>
      <c r="F165" s="32"/>
      <c r="G165" s="32"/>
      <c r="H165" s="32"/>
      <c r="I165" s="32"/>
      <c r="J165" s="32"/>
      <c r="K165" s="34"/>
    </row>
    <row r="166" spans="1:11" s="40" customFormat="1" ht="16.5">
      <c r="A166" s="10">
        <v>164</v>
      </c>
      <c r="B166" s="11"/>
      <c r="C166" s="11"/>
      <c r="D166" s="11"/>
      <c r="E166" s="11"/>
      <c r="F166" s="11"/>
      <c r="G166" s="11"/>
      <c r="H166" s="11"/>
      <c r="I166" s="11"/>
      <c r="J166" s="11"/>
      <c r="K166" s="19"/>
    </row>
    <row r="167" spans="1:11" s="40" customFormat="1" ht="16.5">
      <c r="A167" s="31">
        <v>165</v>
      </c>
      <c r="B167" s="32"/>
      <c r="C167" s="128"/>
      <c r="D167" s="32"/>
      <c r="E167" s="32"/>
      <c r="F167" s="32"/>
      <c r="G167" s="32"/>
      <c r="H167" s="32"/>
      <c r="I167" s="32"/>
      <c r="J167" s="32"/>
      <c r="K167" s="34"/>
    </row>
    <row r="168" spans="1:11" s="40" customFormat="1" ht="16.5">
      <c r="A168" s="10">
        <v>166</v>
      </c>
      <c r="B168" s="11"/>
      <c r="C168" s="11"/>
      <c r="D168" s="11"/>
      <c r="E168" s="11"/>
      <c r="F168" s="11"/>
      <c r="G168" s="11"/>
      <c r="H168" s="11"/>
      <c r="I168" s="11"/>
      <c r="J168" s="11"/>
      <c r="K168" s="19"/>
    </row>
    <row r="169" spans="1:11" s="40" customFormat="1" ht="16.5">
      <c r="A169" s="31">
        <v>167</v>
      </c>
      <c r="B169" s="32"/>
      <c r="C169" s="128"/>
      <c r="D169" s="32"/>
      <c r="E169" s="32"/>
      <c r="F169" s="32"/>
      <c r="G169" s="32"/>
      <c r="H169" s="32"/>
      <c r="I169" s="32"/>
      <c r="J169" s="32"/>
      <c r="K169" s="34"/>
    </row>
    <row r="170" spans="1:11" s="40" customFormat="1" ht="16.5">
      <c r="A170" s="10">
        <v>168</v>
      </c>
      <c r="B170" s="11"/>
      <c r="C170" s="11"/>
      <c r="D170" s="11"/>
      <c r="E170" s="11"/>
      <c r="F170" s="11"/>
      <c r="G170" s="11"/>
      <c r="H170" s="11"/>
      <c r="I170" s="11"/>
      <c r="J170" s="11"/>
      <c r="K170" s="19"/>
    </row>
    <row r="171" spans="1:11" s="40" customFormat="1" ht="16.5">
      <c r="A171" s="31">
        <v>169</v>
      </c>
      <c r="B171" s="32"/>
      <c r="C171" s="128"/>
      <c r="D171" s="32"/>
      <c r="E171" s="32"/>
      <c r="F171" s="32"/>
      <c r="G171" s="32"/>
      <c r="H171" s="32"/>
      <c r="I171" s="32"/>
      <c r="J171" s="32"/>
      <c r="K171" s="34"/>
    </row>
    <row r="172" spans="1:11" s="40" customFormat="1" ht="16.5">
      <c r="A172" s="10">
        <v>170</v>
      </c>
      <c r="B172" s="11"/>
      <c r="C172" s="11"/>
      <c r="D172" s="11"/>
      <c r="E172" s="11"/>
      <c r="F172" s="11"/>
      <c r="G172" s="11"/>
      <c r="H172" s="11"/>
      <c r="I172" s="11"/>
      <c r="J172" s="11"/>
      <c r="K172" s="19"/>
    </row>
    <row r="173" spans="1:11" s="40" customFormat="1" ht="16.5">
      <c r="A173" s="31">
        <v>171</v>
      </c>
      <c r="B173" s="32"/>
      <c r="C173" s="128"/>
      <c r="D173" s="32"/>
      <c r="E173" s="32"/>
      <c r="F173" s="32"/>
      <c r="G173" s="32"/>
      <c r="H173" s="32"/>
      <c r="I173" s="32"/>
      <c r="J173" s="32"/>
      <c r="K173" s="34"/>
    </row>
    <row r="174" spans="1:11" s="40" customFormat="1" ht="16.5">
      <c r="A174" s="10">
        <v>172</v>
      </c>
      <c r="B174" s="11"/>
      <c r="C174" s="11"/>
      <c r="D174" s="11"/>
      <c r="E174" s="11"/>
      <c r="F174" s="11"/>
      <c r="G174" s="11"/>
      <c r="H174" s="11"/>
      <c r="I174" s="11"/>
      <c r="J174" s="11"/>
      <c r="K174" s="19"/>
    </row>
    <row r="175" spans="1:11" s="40" customFormat="1" ht="16.5">
      <c r="A175" s="31">
        <v>173</v>
      </c>
      <c r="B175" s="32"/>
      <c r="C175" s="128"/>
      <c r="D175" s="32"/>
      <c r="E175" s="32"/>
      <c r="F175" s="32"/>
      <c r="G175" s="32"/>
      <c r="H175" s="32"/>
      <c r="I175" s="32"/>
      <c r="J175" s="32"/>
      <c r="K175" s="34"/>
    </row>
    <row r="176" spans="1:11" s="40" customFormat="1" ht="16.5">
      <c r="A176" s="10">
        <v>174</v>
      </c>
      <c r="B176" s="11"/>
      <c r="C176" s="11"/>
      <c r="D176" s="11"/>
      <c r="E176" s="11"/>
      <c r="F176" s="11"/>
      <c r="G176" s="11"/>
      <c r="H176" s="11"/>
      <c r="I176" s="11"/>
      <c r="J176" s="11"/>
      <c r="K176" s="19"/>
    </row>
    <row r="177" spans="1:11" s="40" customFormat="1" ht="16.5">
      <c r="A177" s="31">
        <v>175</v>
      </c>
      <c r="B177" s="32"/>
      <c r="C177" s="128"/>
      <c r="D177" s="32"/>
      <c r="E177" s="32"/>
      <c r="F177" s="32"/>
      <c r="G177" s="32"/>
      <c r="H177" s="32"/>
      <c r="I177" s="32"/>
      <c r="J177" s="32"/>
      <c r="K177" s="34"/>
    </row>
    <row r="178" spans="1:11" s="40" customFormat="1" ht="16.5">
      <c r="A178" s="10">
        <v>176</v>
      </c>
      <c r="B178" s="11"/>
      <c r="C178" s="11"/>
      <c r="D178" s="11"/>
      <c r="E178" s="11"/>
      <c r="F178" s="11"/>
      <c r="G178" s="11"/>
      <c r="H178" s="11"/>
      <c r="I178" s="11"/>
      <c r="J178" s="11"/>
      <c r="K178" s="19"/>
    </row>
    <row r="179" spans="1:11" s="40" customFormat="1" ht="16.5">
      <c r="A179" s="31">
        <v>177</v>
      </c>
      <c r="B179" s="32"/>
      <c r="C179" s="128"/>
      <c r="D179" s="32"/>
      <c r="E179" s="32"/>
      <c r="F179" s="32"/>
      <c r="G179" s="32"/>
      <c r="H179" s="32"/>
      <c r="I179" s="32"/>
      <c r="J179" s="32"/>
      <c r="K179" s="34"/>
    </row>
    <row r="180" spans="1:11" s="40" customFormat="1" ht="16.5">
      <c r="A180" s="10">
        <v>178</v>
      </c>
      <c r="B180" s="11"/>
      <c r="C180" s="11"/>
      <c r="D180" s="11"/>
      <c r="E180" s="11"/>
      <c r="F180" s="11"/>
      <c r="G180" s="11"/>
      <c r="H180" s="11"/>
      <c r="I180" s="11"/>
      <c r="J180" s="11"/>
      <c r="K180" s="19"/>
    </row>
    <row r="181" spans="1:11" s="40" customFormat="1" ht="16.5">
      <c r="A181" s="31">
        <v>179</v>
      </c>
      <c r="B181" s="32"/>
      <c r="C181" s="128"/>
      <c r="D181" s="32"/>
      <c r="E181" s="32"/>
      <c r="F181" s="32"/>
      <c r="G181" s="32"/>
      <c r="H181" s="32"/>
      <c r="I181" s="32"/>
      <c r="J181" s="32"/>
      <c r="K181" s="34"/>
    </row>
    <row r="182" spans="1:11" s="40" customFormat="1" ht="16.5">
      <c r="A182" s="10">
        <v>180</v>
      </c>
      <c r="B182" s="11"/>
      <c r="C182" s="11"/>
      <c r="D182" s="11"/>
      <c r="E182" s="11"/>
      <c r="F182" s="11"/>
      <c r="G182" s="11"/>
      <c r="H182" s="11"/>
      <c r="I182" s="11"/>
      <c r="J182" s="11"/>
      <c r="K182" s="19"/>
    </row>
    <row r="183" spans="1:11" s="40" customFormat="1" ht="16.5">
      <c r="A183" s="31">
        <v>181</v>
      </c>
      <c r="B183" s="32"/>
      <c r="C183" s="128"/>
      <c r="D183" s="32"/>
      <c r="E183" s="32"/>
      <c r="F183" s="32"/>
      <c r="G183" s="32"/>
      <c r="H183" s="32"/>
      <c r="I183" s="32"/>
      <c r="J183" s="32"/>
      <c r="K183" s="34"/>
    </row>
    <row r="184" spans="1:11" s="40" customFormat="1" ht="16.5">
      <c r="A184" s="10">
        <v>182</v>
      </c>
      <c r="B184" s="11"/>
      <c r="C184" s="11"/>
      <c r="D184" s="11"/>
      <c r="E184" s="11"/>
      <c r="F184" s="11"/>
      <c r="G184" s="11"/>
      <c r="H184" s="11"/>
      <c r="I184" s="11"/>
      <c r="J184" s="11"/>
      <c r="K184" s="19"/>
    </row>
    <row r="185" spans="1:11" s="40" customFormat="1" ht="16.5">
      <c r="A185" s="31">
        <v>183</v>
      </c>
      <c r="B185" s="32"/>
      <c r="C185" s="128"/>
      <c r="D185" s="32"/>
      <c r="E185" s="32"/>
      <c r="F185" s="32"/>
      <c r="G185" s="32"/>
      <c r="H185" s="32"/>
      <c r="I185" s="32"/>
      <c r="J185" s="32"/>
      <c r="K185" s="34"/>
    </row>
    <row r="186" spans="1:11" s="40" customFormat="1" ht="16.5">
      <c r="A186" s="10">
        <v>184</v>
      </c>
      <c r="B186" s="11"/>
      <c r="C186" s="11"/>
      <c r="D186" s="11"/>
      <c r="E186" s="11"/>
      <c r="F186" s="11"/>
      <c r="G186" s="11"/>
      <c r="H186" s="11"/>
      <c r="I186" s="11"/>
      <c r="J186" s="11"/>
      <c r="K186" s="19"/>
    </row>
    <row r="187" spans="1:11" s="40" customFormat="1" ht="16.5">
      <c r="A187" s="31">
        <v>185</v>
      </c>
      <c r="B187" s="32"/>
      <c r="C187" s="128"/>
      <c r="D187" s="32"/>
      <c r="E187" s="32"/>
      <c r="F187" s="32"/>
      <c r="G187" s="32"/>
      <c r="H187" s="32"/>
      <c r="I187" s="32"/>
      <c r="J187" s="32"/>
      <c r="K187" s="34"/>
    </row>
    <row r="188" spans="1:11" s="40" customFormat="1" ht="16.5">
      <c r="A188" s="10">
        <v>186</v>
      </c>
      <c r="B188" s="11"/>
      <c r="C188" s="11"/>
      <c r="D188" s="11"/>
      <c r="E188" s="11"/>
      <c r="F188" s="11"/>
      <c r="G188" s="11"/>
      <c r="H188" s="11"/>
      <c r="I188" s="11"/>
      <c r="J188" s="11"/>
      <c r="K188" s="19"/>
    </row>
    <row r="189" spans="1:11" s="40" customFormat="1" ht="16.5">
      <c r="A189" s="31">
        <v>187</v>
      </c>
      <c r="B189" s="32"/>
      <c r="C189" s="128"/>
      <c r="D189" s="32"/>
      <c r="E189" s="32"/>
      <c r="F189" s="32"/>
      <c r="G189" s="32"/>
      <c r="H189" s="32"/>
      <c r="I189" s="32"/>
      <c r="J189" s="32"/>
      <c r="K189" s="34"/>
    </row>
    <row r="190" spans="1:11" s="40" customFormat="1" ht="16.5">
      <c r="A190" s="10">
        <v>188</v>
      </c>
      <c r="B190" s="11"/>
      <c r="C190" s="11"/>
      <c r="D190" s="11"/>
      <c r="E190" s="11"/>
      <c r="F190" s="11"/>
      <c r="G190" s="11"/>
      <c r="H190" s="11"/>
      <c r="I190" s="11"/>
      <c r="J190" s="11"/>
      <c r="K190" s="19"/>
    </row>
    <row r="191" spans="1:11" s="40" customFormat="1" ht="16.5">
      <c r="A191" s="31">
        <v>189</v>
      </c>
      <c r="B191" s="32"/>
      <c r="C191" s="128"/>
      <c r="D191" s="32"/>
      <c r="E191" s="32"/>
      <c r="F191" s="32"/>
      <c r="G191" s="32"/>
      <c r="H191" s="32"/>
      <c r="I191" s="32"/>
      <c r="J191" s="32"/>
      <c r="K191" s="34"/>
    </row>
    <row r="192" spans="1:11" s="40" customFormat="1" ht="16.5">
      <c r="A192" s="10">
        <v>190</v>
      </c>
      <c r="B192" s="11"/>
      <c r="C192" s="11"/>
      <c r="D192" s="11"/>
      <c r="E192" s="11"/>
      <c r="F192" s="11"/>
      <c r="G192" s="11"/>
      <c r="H192" s="11"/>
      <c r="I192" s="11"/>
      <c r="J192" s="11"/>
      <c r="K192" s="19"/>
    </row>
    <row r="193" spans="1:11" s="40" customFormat="1" ht="16.5">
      <c r="A193" s="31">
        <v>191</v>
      </c>
      <c r="B193" s="32"/>
      <c r="C193" s="128"/>
      <c r="D193" s="32"/>
      <c r="E193" s="32"/>
      <c r="F193" s="32"/>
      <c r="G193" s="32"/>
      <c r="H193" s="32"/>
      <c r="I193" s="32"/>
      <c r="J193" s="32"/>
      <c r="K193" s="34"/>
    </row>
    <row r="194" spans="1:11" s="40" customFormat="1" ht="16.5">
      <c r="A194" s="10">
        <v>192</v>
      </c>
      <c r="B194" s="11"/>
      <c r="C194" s="11"/>
      <c r="D194" s="11"/>
      <c r="E194" s="11"/>
      <c r="F194" s="11"/>
      <c r="G194" s="11"/>
      <c r="H194" s="11"/>
      <c r="I194" s="11"/>
      <c r="J194" s="11"/>
      <c r="K194" s="19"/>
    </row>
    <row r="195" spans="1:11" s="40" customFormat="1" ht="16.5">
      <c r="A195" s="31">
        <v>193</v>
      </c>
      <c r="B195" s="32"/>
      <c r="C195" s="128"/>
      <c r="D195" s="32"/>
      <c r="E195" s="32"/>
      <c r="F195" s="32"/>
      <c r="G195" s="32"/>
      <c r="H195" s="32"/>
      <c r="I195" s="32"/>
      <c r="J195" s="32"/>
      <c r="K195" s="34"/>
    </row>
    <row r="196" spans="1:11" s="40" customFormat="1" ht="16.5">
      <c r="A196" s="10">
        <v>194</v>
      </c>
      <c r="B196" s="11"/>
      <c r="C196" s="11"/>
      <c r="D196" s="11"/>
      <c r="E196" s="11"/>
      <c r="F196" s="11"/>
      <c r="G196" s="11"/>
      <c r="H196" s="11"/>
      <c r="I196" s="11"/>
      <c r="J196" s="11"/>
      <c r="K196" s="19"/>
    </row>
    <row r="197" spans="1:11" s="40" customFormat="1" ht="16.5">
      <c r="A197" s="31">
        <v>195</v>
      </c>
      <c r="B197" s="32"/>
      <c r="C197" s="128"/>
      <c r="D197" s="32"/>
      <c r="E197" s="32"/>
      <c r="F197" s="32"/>
      <c r="G197" s="32"/>
      <c r="H197" s="32"/>
      <c r="I197" s="32"/>
      <c r="J197" s="32"/>
      <c r="K197" s="34"/>
    </row>
    <row r="198" spans="1:11" s="40" customFormat="1" ht="16.5">
      <c r="A198" s="10">
        <v>196</v>
      </c>
      <c r="B198" s="11"/>
      <c r="C198" s="11"/>
      <c r="D198" s="11"/>
      <c r="E198" s="11"/>
      <c r="F198" s="11"/>
      <c r="G198" s="11"/>
      <c r="H198" s="11"/>
      <c r="I198" s="11"/>
      <c r="J198" s="11"/>
      <c r="K198" s="19"/>
    </row>
    <row r="199" spans="1:11" s="40" customFormat="1" ht="16.5">
      <c r="A199" s="31">
        <v>197</v>
      </c>
      <c r="B199" s="32"/>
      <c r="C199" s="128"/>
      <c r="D199" s="32"/>
      <c r="E199" s="32"/>
      <c r="F199" s="32"/>
      <c r="G199" s="32"/>
      <c r="H199" s="32"/>
      <c r="I199" s="32"/>
      <c r="J199" s="32"/>
      <c r="K199" s="34"/>
    </row>
    <row r="200" spans="1:11" s="40" customFormat="1" ht="16.5">
      <c r="A200" s="10">
        <v>198</v>
      </c>
      <c r="B200" s="11"/>
      <c r="C200" s="11"/>
      <c r="D200" s="11"/>
      <c r="E200" s="11"/>
      <c r="F200" s="11"/>
      <c r="G200" s="11"/>
      <c r="H200" s="11"/>
      <c r="I200" s="11"/>
      <c r="J200" s="11"/>
      <c r="K200" s="19"/>
    </row>
    <row r="201" spans="1:11" s="40" customFormat="1" ht="16.5">
      <c r="A201" s="31">
        <v>199</v>
      </c>
      <c r="B201" s="32"/>
      <c r="C201" s="128"/>
      <c r="D201" s="32"/>
      <c r="E201" s="32"/>
      <c r="F201" s="32"/>
      <c r="G201" s="32"/>
      <c r="H201" s="32"/>
      <c r="I201" s="32"/>
      <c r="J201" s="32"/>
      <c r="K201" s="34"/>
    </row>
    <row r="202" spans="1:11" s="40" customFormat="1" ht="16.5">
      <c r="A202" s="10">
        <v>200</v>
      </c>
      <c r="B202" s="11"/>
      <c r="C202" s="11"/>
      <c r="D202" s="11"/>
      <c r="E202" s="11"/>
      <c r="F202" s="11"/>
      <c r="G202" s="11"/>
      <c r="H202" s="11"/>
      <c r="I202" s="11"/>
      <c r="J202" s="11"/>
      <c r="K202" s="19"/>
    </row>
    <row r="203" spans="1:11" s="40" customFormat="1" ht="16.5">
      <c r="A203" s="31">
        <v>201</v>
      </c>
      <c r="B203" s="32"/>
      <c r="C203" s="128"/>
      <c r="D203" s="32"/>
      <c r="E203" s="32"/>
      <c r="F203" s="32"/>
      <c r="G203" s="32"/>
      <c r="H203" s="32"/>
      <c r="I203" s="32"/>
      <c r="J203" s="32"/>
      <c r="K203" s="34"/>
    </row>
    <row r="204" spans="1:11" s="40" customFormat="1" ht="16.5">
      <c r="A204" s="10">
        <v>202</v>
      </c>
      <c r="B204" s="11"/>
      <c r="C204" s="11"/>
      <c r="D204" s="11"/>
      <c r="E204" s="11"/>
      <c r="F204" s="11"/>
      <c r="G204" s="11"/>
      <c r="H204" s="11"/>
      <c r="I204" s="11"/>
      <c r="J204" s="11"/>
      <c r="K204" s="19"/>
    </row>
    <row r="205" spans="1:11" s="40" customFormat="1" ht="16.5">
      <c r="A205" s="31">
        <v>203</v>
      </c>
      <c r="B205" s="32"/>
      <c r="C205" s="128"/>
      <c r="D205" s="32"/>
      <c r="E205" s="32"/>
      <c r="F205" s="32"/>
      <c r="G205" s="32"/>
      <c r="H205" s="32"/>
      <c r="I205" s="32"/>
      <c r="J205" s="32"/>
      <c r="K205" s="34"/>
    </row>
    <row r="206" spans="1:11" s="40" customFormat="1" ht="16.5">
      <c r="A206" s="10">
        <v>204</v>
      </c>
      <c r="B206" s="11"/>
      <c r="C206" s="11"/>
      <c r="D206" s="11"/>
      <c r="E206" s="11"/>
      <c r="F206" s="11"/>
      <c r="G206" s="11"/>
      <c r="H206" s="11"/>
      <c r="I206" s="11"/>
      <c r="J206" s="11"/>
      <c r="K206" s="19"/>
    </row>
    <row r="207" spans="1:11" s="40" customFormat="1" ht="16.5">
      <c r="A207" s="31">
        <v>205</v>
      </c>
      <c r="B207" s="32"/>
      <c r="C207" s="128"/>
      <c r="D207" s="32"/>
      <c r="E207" s="32"/>
      <c r="F207" s="32"/>
      <c r="G207" s="32"/>
      <c r="H207" s="32"/>
      <c r="I207" s="32"/>
      <c r="J207" s="32"/>
      <c r="K207" s="34"/>
    </row>
    <row r="208" spans="1:11" s="40" customFormat="1" ht="16.5">
      <c r="A208" s="10">
        <v>206</v>
      </c>
      <c r="B208" s="11"/>
      <c r="C208" s="11"/>
      <c r="D208" s="11"/>
      <c r="E208" s="11"/>
      <c r="F208" s="11"/>
      <c r="G208" s="11"/>
      <c r="H208" s="11"/>
      <c r="I208" s="11"/>
      <c r="J208" s="11"/>
      <c r="K208" s="19"/>
    </row>
    <row r="209" spans="1:11" s="40" customFormat="1" ht="16.5">
      <c r="A209" s="31">
        <v>207</v>
      </c>
      <c r="B209" s="32"/>
      <c r="C209" s="128"/>
      <c r="D209" s="32"/>
      <c r="E209" s="32"/>
      <c r="F209" s="32"/>
      <c r="G209" s="32"/>
      <c r="H209" s="32"/>
      <c r="I209" s="32"/>
      <c r="J209" s="32"/>
      <c r="K209" s="34"/>
    </row>
    <row r="210" spans="1:11" s="40" customFormat="1" ht="16.5">
      <c r="A210" s="10">
        <v>208</v>
      </c>
      <c r="B210" s="11"/>
      <c r="C210" s="11"/>
      <c r="D210" s="11"/>
      <c r="E210" s="11"/>
      <c r="F210" s="11"/>
      <c r="G210" s="11"/>
      <c r="H210" s="11"/>
      <c r="I210" s="11"/>
      <c r="J210" s="11"/>
      <c r="K210" s="19"/>
    </row>
    <row r="211" spans="1:11" s="40" customFormat="1" ht="16.5">
      <c r="A211" s="31">
        <v>209</v>
      </c>
      <c r="B211" s="32"/>
      <c r="C211" s="128"/>
      <c r="D211" s="32"/>
      <c r="E211" s="32"/>
      <c r="F211" s="32"/>
      <c r="G211" s="32"/>
      <c r="H211" s="32"/>
      <c r="I211" s="32"/>
      <c r="J211" s="32"/>
      <c r="K211" s="34"/>
    </row>
    <row r="212" spans="1:11" s="40" customFormat="1" ht="16.5">
      <c r="A212" s="10">
        <v>210</v>
      </c>
      <c r="B212" s="11"/>
      <c r="C212" s="11"/>
      <c r="D212" s="11"/>
      <c r="E212" s="11"/>
      <c r="F212" s="11"/>
      <c r="G212" s="11"/>
      <c r="H212" s="11"/>
      <c r="I212" s="11"/>
      <c r="J212" s="11"/>
      <c r="K212" s="19"/>
    </row>
    <row r="213" spans="1:11" s="40" customFormat="1" ht="16.5">
      <c r="A213" s="31">
        <v>211</v>
      </c>
      <c r="B213" s="32"/>
      <c r="C213" s="128"/>
      <c r="D213" s="32"/>
      <c r="E213" s="32"/>
      <c r="F213" s="32"/>
      <c r="G213" s="32"/>
      <c r="H213" s="32"/>
      <c r="I213" s="32"/>
      <c r="J213" s="32"/>
      <c r="K213" s="34"/>
    </row>
    <row r="214" spans="1:11" s="40" customFormat="1" ht="16.5">
      <c r="A214" s="10">
        <v>212</v>
      </c>
      <c r="B214" s="11"/>
      <c r="C214" s="11"/>
      <c r="D214" s="11"/>
      <c r="E214" s="11"/>
      <c r="F214" s="11"/>
      <c r="G214" s="11"/>
      <c r="H214" s="11"/>
      <c r="I214" s="11"/>
      <c r="J214" s="11"/>
      <c r="K214" s="19"/>
    </row>
    <row r="215" spans="1:11" s="40" customFormat="1" ht="16.5">
      <c r="A215" s="31">
        <v>213</v>
      </c>
      <c r="B215" s="32"/>
      <c r="C215" s="128"/>
      <c r="D215" s="32"/>
      <c r="E215" s="32"/>
      <c r="F215" s="32"/>
      <c r="G215" s="32"/>
      <c r="H215" s="32"/>
      <c r="I215" s="32"/>
      <c r="J215" s="32"/>
      <c r="K215" s="34"/>
    </row>
    <row r="216" spans="1:11" s="40" customFormat="1" ht="16.5">
      <c r="A216" s="10">
        <v>214</v>
      </c>
      <c r="B216" s="11"/>
      <c r="C216" s="11"/>
      <c r="D216" s="11"/>
      <c r="E216" s="11"/>
      <c r="F216" s="11"/>
      <c r="G216" s="11"/>
      <c r="H216" s="11"/>
      <c r="I216" s="11"/>
      <c r="J216" s="11"/>
      <c r="K216" s="19"/>
    </row>
    <row r="217" spans="1:11" s="40" customFormat="1" ht="16.5">
      <c r="A217" s="31">
        <v>215</v>
      </c>
      <c r="B217" s="32"/>
      <c r="C217" s="128"/>
      <c r="D217" s="32"/>
      <c r="E217" s="32"/>
      <c r="F217" s="32"/>
      <c r="G217" s="32"/>
      <c r="H217" s="32"/>
      <c r="I217" s="32"/>
      <c r="J217" s="32"/>
      <c r="K217" s="34"/>
    </row>
    <row r="218" spans="1:11" s="40" customFormat="1" ht="16.5">
      <c r="A218" s="10">
        <v>216</v>
      </c>
      <c r="B218" s="11"/>
      <c r="C218" s="11"/>
      <c r="D218" s="11"/>
      <c r="E218" s="11"/>
      <c r="F218" s="11"/>
      <c r="G218" s="11"/>
      <c r="H218" s="11"/>
      <c r="I218" s="11"/>
      <c r="J218" s="11"/>
      <c r="K218" s="19"/>
    </row>
    <row r="219" spans="1:11" s="40" customFormat="1" ht="16.5">
      <c r="A219" s="31">
        <v>217</v>
      </c>
      <c r="B219" s="32"/>
      <c r="C219" s="128"/>
      <c r="D219" s="32"/>
      <c r="E219" s="32"/>
      <c r="F219" s="32"/>
      <c r="G219" s="32"/>
      <c r="H219" s="32"/>
      <c r="I219" s="32"/>
      <c r="J219" s="32"/>
      <c r="K219" s="34"/>
    </row>
    <row r="220" spans="1:11" s="40" customFormat="1" ht="16.5">
      <c r="A220" s="10">
        <v>218</v>
      </c>
      <c r="B220" s="11"/>
      <c r="C220" s="11"/>
      <c r="D220" s="11"/>
      <c r="E220" s="11"/>
      <c r="F220" s="11"/>
      <c r="G220" s="11"/>
      <c r="H220" s="11"/>
      <c r="I220" s="11"/>
      <c r="J220" s="11"/>
      <c r="K220" s="19"/>
    </row>
    <row r="221" spans="1:11" s="40" customFormat="1" ht="16.5">
      <c r="A221" s="31">
        <v>219</v>
      </c>
      <c r="B221" s="32"/>
      <c r="C221" s="128"/>
      <c r="D221" s="32"/>
      <c r="E221" s="32"/>
      <c r="F221" s="32"/>
      <c r="G221" s="32"/>
      <c r="H221" s="32"/>
      <c r="I221" s="32"/>
      <c r="J221" s="32"/>
      <c r="K221" s="34"/>
    </row>
    <row r="222" spans="1:11" s="40" customFormat="1" ht="16.5">
      <c r="A222" s="10">
        <v>220</v>
      </c>
      <c r="B222" s="11"/>
      <c r="C222" s="11"/>
      <c r="D222" s="11"/>
      <c r="E222" s="11"/>
      <c r="F222" s="11"/>
      <c r="G222" s="11"/>
      <c r="H222" s="11"/>
      <c r="I222" s="11"/>
      <c r="J222" s="11"/>
      <c r="K222" s="19"/>
    </row>
    <row r="223" spans="1:11" s="40" customFormat="1" ht="16.5">
      <c r="A223" s="31">
        <v>221</v>
      </c>
      <c r="B223" s="32"/>
      <c r="C223" s="128"/>
      <c r="D223" s="32"/>
      <c r="E223" s="32"/>
      <c r="F223" s="32"/>
      <c r="G223" s="32"/>
      <c r="H223" s="32"/>
      <c r="I223" s="32"/>
      <c r="J223" s="32"/>
      <c r="K223" s="34"/>
    </row>
    <row r="224" spans="1:11" s="40" customFormat="1" ht="16.5">
      <c r="A224" s="10">
        <v>222</v>
      </c>
      <c r="B224" s="11"/>
      <c r="C224" s="11"/>
      <c r="D224" s="11"/>
      <c r="E224" s="11"/>
      <c r="F224" s="11"/>
      <c r="G224" s="11"/>
      <c r="H224" s="11"/>
      <c r="I224" s="11"/>
      <c r="J224" s="11"/>
      <c r="K224" s="19"/>
    </row>
    <row r="225" spans="1:11" s="40" customFormat="1" ht="16.5">
      <c r="A225" s="31">
        <v>223</v>
      </c>
      <c r="B225" s="32"/>
      <c r="C225" s="128"/>
      <c r="D225" s="32"/>
      <c r="E225" s="32"/>
      <c r="F225" s="32"/>
      <c r="G225" s="32"/>
      <c r="H225" s="32"/>
      <c r="I225" s="32"/>
      <c r="J225" s="32"/>
      <c r="K225" s="34"/>
    </row>
    <row r="226" spans="1:11" s="40" customFormat="1" ht="16.5">
      <c r="A226" s="10">
        <v>224</v>
      </c>
      <c r="B226" s="11"/>
      <c r="C226" s="11"/>
      <c r="D226" s="11"/>
      <c r="E226" s="11"/>
      <c r="F226" s="11"/>
      <c r="G226" s="11"/>
      <c r="H226" s="11"/>
      <c r="I226" s="11"/>
      <c r="J226" s="11"/>
      <c r="K226" s="19"/>
    </row>
    <row r="227" spans="1:11" s="40" customFormat="1" ht="16.5">
      <c r="A227" s="31">
        <v>225</v>
      </c>
      <c r="B227" s="32"/>
      <c r="C227" s="128"/>
      <c r="D227" s="32"/>
      <c r="E227" s="32"/>
      <c r="F227" s="32"/>
      <c r="G227" s="32"/>
      <c r="H227" s="32"/>
      <c r="I227" s="32"/>
      <c r="J227" s="32"/>
      <c r="K227" s="34"/>
    </row>
    <row r="228" spans="1:11" s="40" customFormat="1" ht="16.5">
      <c r="A228" s="10">
        <v>226</v>
      </c>
      <c r="B228" s="11"/>
      <c r="C228" s="11"/>
      <c r="D228" s="11"/>
      <c r="E228" s="11"/>
      <c r="F228" s="11"/>
      <c r="G228" s="11"/>
      <c r="H228" s="11"/>
      <c r="I228" s="11"/>
      <c r="J228" s="11"/>
      <c r="K228" s="19"/>
    </row>
    <row r="229" spans="1:11" s="40" customFormat="1" ht="16.5">
      <c r="A229" s="31">
        <v>227</v>
      </c>
      <c r="B229" s="32"/>
      <c r="C229" s="128"/>
      <c r="D229" s="32"/>
      <c r="E229" s="32"/>
      <c r="F229" s="32"/>
      <c r="G229" s="32"/>
      <c r="H229" s="32"/>
      <c r="I229" s="32"/>
      <c r="J229" s="32"/>
      <c r="K229" s="34"/>
    </row>
    <row r="230" spans="1:11" s="40" customFormat="1" ht="16.5">
      <c r="A230" s="10">
        <v>228</v>
      </c>
      <c r="B230" s="11"/>
      <c r="C230" s="11"/>
      <c r="D230" s="11"/>
      <c r="E230" s="11"/>
      <c r="F230" s="11"/>
      <c r="G230" s="11"/>
      <c r="H230" s="11"/>
      <c r="I230" s="11"/>
      <c r="J230" s="11"/>
      <c r="K230" s="19"/>
    </row>
    <row r="231" spans="1:11" s="40" customFormat="1" ht="16.5">
      <c r="A231" s="31">
        <v>229</v>
      </c>
      <c r="B231" s="32"/>
      <c r="C231" s="128"/>
      <c r="D231" s="32"/>
      <c r="E231" s="32"/>
      <c r="F231" s="32"/>
      <c r="G231" s="32"/>
      <c r="H231" s="32"/>
      <c r="I231" s="32"/>
      <c r="J231" s="32"/>
      <c r="K231" s="34"/>
    </row>
    <row r="232" spans="1:11" s="40" customFormat="1" ht="16.5">
      <c r="A232" s="10">
        <v>230</v>
      </c>
      <c r="B232" s="11"/>
      <c r="C232" s="11"/>
      <c r="D232" s="11"/>
      <c r="E232" s="11"/>
      <c r="F232" s="11"/>
      <c r="G232" s="11"/>
      <c r="H232" s="11"/>
      <c r="I232" s="11"/>
      <c r="J232" s="11"/>
      <c r="K232" s="19"/>
    </row>
    <row r="233" spans="1:11" s="40" customFormat="1" ht="16.5">
      <c r="A233" s="31">
        <v>231</v>
      </c>
      <c r="B233" s="32"/>
      <c r="C233" s="128"/>
      <c r="D233" s="32"/>
      <c r="E233" s="32"/>
      <c r="F233" s="32"/>
      <c r="G233" s="32"/>
      <c r="H233" s="32"/>
      <c r="I233" s="32"/>
      <c r="J233" s="32"/>
      <c r="K233" s="34"/>
    </row>
    <row r="234" spans="1:11" s="40" customFormat="1" ht="16.5">
      <c r="A234" s="10">
        <v>232</v>
      </c>
      <c r="B234" s="11"/>
      <c r="C234" s="11"/>
      <c r="D234" s="11"/>
      <c r="E234" s="11"/>
      <c r="F234" s="11"/>
      <c r="G234" s="11"/>
      <c r="H234" s="11"/>
      <c r="I234" s="11"/>
      <c r="J234" s="11"/>
      <c r="K234" s="19"/>
    </row>
    <row r="235" spans="1:11" s="40" customFormat="1" ht="16.5">
      <c r="A235" s="31">
        <v>233</v>
      </c>
      <c r="B235" s="32"/>
      <c r="C235" s="128"/>
      <c r="D235" s="32"/>
      <c r="E235" s="32"/>
      <c r="F235" s="32"/>
      <c r="G235" s="32"/>
      <c r="H235" s="32"/>
      <c r="I235" s="32"/>
      <c r="J235" s="32"/>
      <c r="K235" s="34"/>
    </row>
    <row r="236" spans="1:11" s="40" customFormat="1" ht="16.5">
      <c r="A236" s="10">
        <v>234</v>
      </c>
      <c r="B236" s="11"/>
      <c r="C236" s="11"/>
      <c r="D236" s="11"/>
      <c r="E236" s="11"/>
      <c r="F236" s="11"/>
      <c r="G236" s="11"/>
      <c r="H236" s="11"/>
      <c r="I236" s="11"/>
      <c r="J236" s="11"/>
      <c r="K236" s="19"/>
    </row>
    <row r="237" spans="1:11" s="40" customFormat="1" ht="16.5">
      <c r="A237" s="31">
        <v>235</v>
      </c>
      <c r="B237" s="32"/>
      <c r="C237" s="128"/>
      <c r="D237" s="32"/>
      <c r="E237" s="32"/>
      <c r="F237" s="32"/>
      <c r="G237" s="32"/>
      <c r="H237" s="32"/>
      <c r="I237" s="32"/>
      <c r="J237" s="32"/>
      <c r="K237" s="34"/>
    </row>
    <row r="238" spans="1:11" s="40" customFormat="1" ht="16.5">
      <c r="A238" s="10">
        <v>236</v>
      </c>
      <c r="B238" s="11"/>
      <c r="C238" s="11"/>
      <c r="D238" s="11"/>
      <c r="E238" s="11"/>
      <c r="F238" s="11"/>
      <c r="G238" s="11"/>
      <c r="H238" s="11"/>
      <c r="I238" s="11"/>
      <c r="J238" s="11"/>
      <c r="K238" s="19"/>
    </row>
    <row r="239" spans="1:11" s="40" customFormat="1" ht="16.5">
      <c r="A239" s="31">
        <v>237</v>
      </c>
      <c r="B239" s="32"/>
      <c r="C239" s="128"/>
      <c r="D239" s="32"/>
      <c r="E239" s="32"/>
      <c r="F239" s="32"/>
      <c r="G239" s="32"/>
      <c r="H239" s="32"/>
      <c r="I239" s="32"/>
      <c r="J239" s="32"/>
      <c r="K239" s="34"/>
    </row>
    <row r="240" spans="1:11" s="40" customFormat="1" ht="16.5">
      <c r="A240" s="10">
        <v>238</v>
      </c>
      <c r="B240" s="11"/>
      <c r="C240" s="11"/>
      <c r="D240" s="11"/>
      <c r="E240" s="11"/>
      <c r="F240" s="11"/>
      <c r="G240" s="11"/>
      <c r="H240" s="11"/>
      <c r="I240" s="11"/>
      <c r="J240" s="11"/>
      <c r="K240" s="19"/>
    </row>
    <row r="241" spans="1:11" s="40" customFormat="1" ht="16.5">
      <c r="A241" s="31">
        <v>239</v>
      </c>
      <c r="B241" s="32"/>
      <c r="C241" s="128"/>
      <c r="D241" s="32"/>
      <c r="E241" s="32"/>
      <c r="F241" s="32"/>
      <c r="G241" s="32"/>
      <c r="H241" s="32"/>
      <c r="I241" s="32"/>
      <c r="J241" s="32"/>
      <c r="K241" s="34"/>
    </row>
    <row r="242" spans="1:11" s="40" customFormat="1" ht="16.5">
      <c r="A242" s="10">
        <v>240</v>
      </c>
      <c r="B242" s="11"/>
      <c r="C242" s="11"/>
      <c r="D242" s="11"/>
      <c r="E242" s="11"/>
      <c r="F242" s="11"/>
      <c r="G242" s="11"/>
      <c r="H242" s="11"/>
      <c r="I242" s="11"/>
      <c r="J242" s="11"/>
      <c r="K242" s="19"/>
    </row>
    <row r="243" spans="1:11" s="40" customFormat="1" ht="16.5">
      <c r="A243" s="31">
        <v>241</v>
      </c>
      <c r="B243" s="32"/>
      <c r="C243" s="128"/>
      <c r="D243" s="32"/>
      <c r="E243" s="32"/>
      <c r="F243" s="32"/>
      <c r="G243" s="32"/>
      <c r="H243" s="32"/>
      <c r="I243" s="32"/>
      <c r="J243" s="32"/>
      <c r="K243" s="34"/>
    </row>
    <row r="244" spans="1:11" s="40" customFormat="1" ht="16.5">
      <c r="A244" s="10">
        <v>242</v>
      </c>
      <c r="B244" s="11"/>
      <c r="C244" s="11"/>
      <c r="D244" s="11"/>
      <c r="E244" s="11"/>
      <c r="F244" s="11"/>
      <c r="G244" s="11"/>
      <c r="H244" s="11"/>
      <c r="I244" s="11"/>
      <c r="J244" s="11"/>
      <c r="K244" s="19"/>
    </row>
    <row r="245" spans="1:11" s="40" customFormat="1" ht="16.5">
      <c r="A245" s="31">
        <v>243</v>
      </c>
      <c r="B245" s="32"/>
      <c r="C245" s="128"/>
      <c r="D245" s="32"/>
      <c r="E245" s="32"/>
      <c r="F245" s="32"/>
      <c r="G245" s="32"/>
      <c r="H245" s="32"/>
      <c r="I245" s="32"/>
      <c r="J245" s="32"/>
      <c r="K245" s="34"/>
    </row>
    <row r="246" spans="1:11" s="40" customFormat="1" ht="16.5">
      <c r="A246" s="10">
        <v>244</v>
      </c>
      <c r="B246" s="11"/>
      <c r="C246" s="11"/>
      <c r="D246" s="11"/>
      <c r="E246" s="11"/>
      <c r="F246" s="11"/>
      <c r="G246" s="11"/>
      <c r="H246" s="11"/>
      <c r="I246" s="11"/>
      <c r="J246" s="11"/>
      <c r="K246" s="19"/>
    </row>
    <row r="247" spans="1:11" s="40" customFormat="1" ht="16.5">
      <c r="A247" s="31">
        <v>245</v>
      </c>
      <c r="B247" s="32"/>
      <c r="C247" s="128"/>
      <c r="D247" s="32"/>
      <c r="E247" s="32"/>
      <c r="F247" s="32"/>
      <c r="G247" s="32"/>
      <c r="H247" s="32"/>
      <c r="I247" s="32"/>
      <c r="J247" s="32"/>
      <c r="K247" s="34"/>
    </row>
    <row r="248" spans="1:11" s="40" customFormat="1" ht="16.5">
      <c r="A248" s="10">
        <v>246</v>
      </c>
      <c r="B248" s="11"/>
      <c r="C248" s="11"/>
      <c r="D248" s="11"/>
      <c r="E248" s="11"/>
      <c r="F248" s="11"/>
      <c r="G248" s="11"/>
      <c r="H248" s="11"/>
      <c r="I248" s="11"/>
      <c r="J248" s="11"/>
      <c r="K248" s="19"/>
    </row>
    <row r="249" spans="1:11" s="40" customFormat="1" ht="16.5">
      <c r="A249" s="31">
        <v>247</v>
      </c>
      <c r="B249" s="32"/>
      <c r="C249" s="128"/>
      <c r="D249" s="32"/>
      <c r="E249" s="32"/>
      <c r="F249" s="32"/>
      <c r="G249" s="32"/>
      <c r="H249" s="32"/>
      <c r="I249" s="32"/>
      <c r="J249" s="32"/>
      <c r="K249" s="34"/>
    </row>
    <row r="250" spans="1:11" s="40" customFormat="1" ht="16.5">
      <c r="A250" s="10">
        <v>248</v>
      </c>
      <c r="B250" s="11"/>
      <c r="C250" s="11"/>
      <c r="D250" s="11"/>
      <c r="E250" s="11"/>
      <c r="F250" s="11"/>
      <c r="G250" s="11"/>
      <c r="H250" s="11"/>
      <c r="I250" s="11"/>
      <c r="J250" s="11"/>
      <c r="K250" s="19"/>
    </row>
    <row r="251" spans="1:11" s="40" customFormat="1" ht="16.5">
      <c r="A251" s="31">
        <v>249</v>
      </c>
      <c r="B251" s="32"/>
      <c r="C251" s="128"/>
      <c r="D251" s="32"/>
      <c r="E251" s="32"/>
      <c r="F251" s="32"/>
      <c r="G251" s="32"/>
      <c r="H251" s="32"/>
      <c r="I251" s="32"/>
      <c r="J251" s="32"/>
      <c r="K251" s="34"/>
    </row>
    <row r="252" spans="1:11" s="40" customFormat="1" ht="16.5">
      <c r="A252" s="10">
        <v>250</v>
      </c>
      <c r="B252" s="11"/>
      <c r="C252" s="11"/>
      <c r="D252" s="11"/>
      <c r="E252" s="11"/>
      <c r="F252" s="11"/>
      <c r="G252" s="11"/>
      <c r="H252" s="11"/>
      <c r="I252" s="11"/>
      <c r="J252" s="11"/>
      <c r="K252" s="19"/>
    </row>
    <row r="253" spans="1:11" s="40" customFormat="1" ht="16.5">
      <c r="A253" s="31">
        <v>251</v>
      </c>
      <c r="B253" s="32"/>
      <c r="C253" s="128"/>
      <c r="D253" s="32"/>
      <c r="E253" s="32"/>
      <c r="F253" s="32"/>
      <c r="G253" s="32"/>
      <c r="H253" s="32"/>
      <c r="I253" s="32"/>
      <c r="J253" s="32"/>
      <c r="K253" s="34"/>
    </row>
    <row r="254" spans="1:11" s="40" customFormat="1" ht="16.5">
      <c r="A254" s="10">
        <v>252</v>
      </c>
      <c r="B254" s="11"/>
      <c r="C254" s="11"/>
      <c r="D254" s="11"/>
      <c r="E254" s="11"/>
      <c r="F254" s="11"/>
      <c r="G254" s="11"/>
      <c r="H254" s="11"/>
      <c r="I254" s="11"/>
      <c r="J254" s="11"/>
      <c r="K254" s="19"/>
    </row>
    <row r="255" spans="1:11" s="40" customFormat="1" ht="16.5">
      <c r="A255" s="31">
        <v>253</v>
      </c>
      <c r="B255" s="32"/>
      <c r="C255" s="128"/>
      <c r="D255" s="32"/>
      <c r="E255" s="32"/>
      <c r="F255" s="32"/>
      <c r="G255" s="32"/>
      <c r="H255" s="32"/>
      <c r="I255" s="32"/>
      <c r="J255" s="32"/>
      <c r="K255" s="34"/>
    </row>
    <row r="256" spans="1:11" s="40" customFormat="1" ht="16.5">
      <c r="A256" s="10">
        <v>254</v>
      </c>
      <c r="B256" s="11"/>
      <c r="C256" s="11"/>
      <c r="D256" s="11"/>
      <c r="E256" s="11"/>
      <c r="F256" s="11"/>
      <c r="G256" s="11"/>
      <c r="H256" s="11"/>
      <c r="I256" s="11"/>
      <c r="J256" s="11"/>
      <c r="K256" s="19"/>
    </row>
    <row r="257" spans="1:11" s="40" customFormat="1" ht="16.5">
      <c r="A257" s="31">
        <v>255</v>
      </c>
      <c r="B257" s="32"/>
      <c r="C257" s="128"/>
      <c r="D257" s="32"/>
      <c r="E257" s="32"/>
      <c r="F257" s="32"/>
      <c r="G257" s="32"/>
      <c r="H257" s="32"/>
      <c r="I257" s="32"/>
      <c r="J257" s="32"/>
      <c r="K257" s="34"/>
    </row>
    <row r="258" spans="1:11" s="40" customFormat="1" ht="16.5">
      <c r="A258" s="10">
        <v>256</v>
      </c>
      <c r="B258" s="11"/>
      <c r="C258" s="11"/>
      <c r="D258" s="11"/>
      <c r="E258" s="11"/>
      <c r="F258" s="11"/>
      <c r="G258" s="11"/>
      <c r="H258" s="11"/>
      <c r="I258" s="11"/>
      <c r="J258" s="11"/>
      <c r="K258" s="19"/>
    </row>
    <row r="259" spans="1:11" s="40" customFormat="1" ht="16.5">
      <c r="A259" s="31">
        <v>257</v>
      </c>
      <c r="B259" s="32"/>
      <c r="C259" s="128"/>
      <c r="D259" s="32"/>
      <c r="E259" s="32"/>
      <c r="F259" s="32"/>
      <c r="G259" s="32"/>
      <c r="H259" s="32"/>
      <c r="I259" s="32"/>
      <c r="J259" s="32"/>
      <c r="K259" s="34"/>
    </row>
    <row r="260" spans="1:11" s="40" customFormat="1" ht="16.5">
      <c r="A260" s="10">
        <v>258</v>
      </c>
      <c r="B260" s="11"/>
      <c r="C260" s="11"/>
      <c r="D260" s="11"/>
      <c r="E260" s="11"/>
      <c r="F260" s="11"/>
      <c r="G260" s="11"/>
      <c r="H260" s="11"/>
      <c r="I260" s="11"/>
      <c r="J260" s="11"/>
      <c r="K260" s="19"/>
    </row>
    <row r="261" spans="1:11" s="40" customFormat="1" ht="16.5">
      <c r="A261" s="31">
        <v>259</v>
      </c>
      <c r="B261" s="32"/>
      <c r="C261" s="128"/>
      <c r="D261" s="32"/>
      <c r="E261" s="32"/>
      <c r="F261" s="32"/>
      <c r="G261" s="32"/>
      <c r="H261" s="32"/>
      <c r="I261" s="32"/>
      <c r="J261" s="32"/>
      <c r="K261" s="34"/>
    </row>
    <row r="262" spans="1:11" s="40" customFormat="1" ht="16.5">
      <c r="A262" s="10">
        <v>260</v>
      </c>
      <c r="B262" s="11"/>
      <c r="C262" s="11"/>
      <c r="D262" s="11"/>
      <c r="E262" s="11"/>
      <c r="F262" s="11"/>
      <c r="G262" s="11"/>
      <c r="H262" s="11"/>
      <c r="I262" s="11"/>
      <c r="J262" s="11"/>
      <c r="K262" s="19"/>
    </row>
    <row r="263" spans="1:11" s="40" customFormat="1" ht="16.5">
      <c r="A263" s="31">
        <v>261</v>
      </c>
      <c r="B263" s="32"/>
      <c r="C263" s="128"/>
      <c r="D263" s="32"/>
      <c r="E263" s="32"/>
      <c r="F263" s="32"/>
      <c r="G263" s="32"/>
      <c r="H263" s="32"/>
      <c r="I263" s="32"/>
      <c r="J263" s="32"/>
      <c r="K263" s="34"/>
    </row>
    <row r="264" spans="1:11" s="40" customFormat="1" ht="16.5">
      <c r="A264" s="10">
        <v>262</v>
      </c>
      <c r="B264" s="11"/>
      <c r="C264" s="11"/>
      <c r="D264" s="11"/>
      <c r="E264" s="11"/>
      <c r="F264" s="11"/>
      <c r="G264" s="11"/>
      <c r="H264" s="11"/>
      <c r="I264" s="11"/>
      <c r="J264" s="11"/>
      <c r="K264" s="19"/>
    </row>
    <row r="265" spans="1:11" s="40" customFormat="1" ht="16.5">
      <c r="A265" s="31">
        <v>263</v>
      </c>
      <c r="B265" s="32"/>
      <c r="C265" s="128"/>
      <c r="D265" s="32"/>
      <c r="E265" s="32"/>
      <c r="F265" s="32"/>
      <c r="G265" s="32"/>
      <c r="H265" s="32"/>
      <c r="I265" s="32"/>
      <c r="J265" s="32"/>
      <c r="K265" s="34"/>
    </row>
    <row r="266" spans="1:11" s="40" customFormat="1" ht="16.5">
      <c r="A266" s="10">
        <v>264</v>
      </c>
      <c r="B266" s="11"/>
      <c r="C266" s="11"/>
      <c r="D266" s="11"/>
      <c r="E266" s="11"/>
      <c r="F266" s="11"/>
      <c r="G266" s="11"/>
      <c r="H266" s="11"/>
      <c r="I266" s="11"/>
      <c r="J266" s="11"/>
      <c r="K266" s="19"/>
    </row>
    <row r="267" spans="1:11" s="40" customFormat="1" ht="16.5">
      <c r="A267" s="31">
        <v>265</v>
      </c>
      <c r="B267" s="32"/>
      <c r="C267" s="128"/>
      <c r="D267" s="32"/>
      <c r="E267" s="32"/>
      <c r="F267" s="32"/>
      <c r="G267" s="32"/>
      <c r="H267" s="32"/>
      <c r="I267" s="32"/>
      <c r="J267" s="32"/>
      <c r="K267" s="34"/>
    </row>
    <row r="268" spans="1:11" s="40" customFormat="1" ht="16.5">
      <c r="A268" s="10">
        <v>266</v>
      </c>
      <c r="B268" s="11"/>
      <c r="C268" s="11"/>
      <c r="D268" s="11"/>
      <c r="E268" s="11"/>
      <c r="F268" s="11"/>
      <c r="G268" s="11"/>
      <c r="H268" s="11"/>
      <c r="I268" s="11"/>
      <c r="J268" s="11"/>
      <c r="K268" s="19"/>
    </row>
    <row r="269" spans="1:11" s="40" customFormat="1" ht="16.5">
      <c r="A269" s="31">
        <v>267</v>
      </c>
      <c r="B269" s="32"/>
      <c r="C269" s="128"/>
      <c r="D269" s="32"/>
      <c r="E269" s="32"/>
      <c r="F269" s="32"/>
      <c r="G269" s="32"/>
      <c r="H269" s="32"/>
      <c r="I269" s="32"/>
      <c r="J269" s="32"/>
      <c r="K269" s="34"/>
    </row>
    <row r="270" spans="1:11" s="40" customFormat="1" ht="16.5">
      <c r="A270" s="10">
        <v>268</v>
      </c>
      <c r="B270" s="11"/>
      <c r="C270" s="11"/>
      <c r="D270" s="11"/>
      <c r="E270" s="11"/>
      <c r="F270" s="11"/>
      <c r="G270" s="11"/>
      <c r="H270" s="11"/>
      <c r="I270" s="11"/>
      <c r="J270" s="11"/>
      <c r="K270" s="19"/>
    </row>
    <row r="271" spans="1:11" s="40" customFormat="1" ht="16.5">
      <c r="A271" s="31">
        <v>269</v>
      </c>
      <c r="B271" s="32"/>
      <c r="C271" s="128"/>
      <c r="D271" s="32"/>
      <c r="E271" s="32"/>
      <c r="F271" s="32"/>
      <c r="G271" s="32"/>
      <c r="H271" s="32"/>
      <c r="I271" s="32"/>
      <c r="J271" s="32"/>
      <c r="K271" s="34"/>
    </row>
    <row r="272" spans="1:11" s="40" customFormat="1" ht="16.5">
      <c r="A272" s="10">
        <v>270</v>
      </c>
      <c r="B272" s="11"/>
      <c r="C272" s="11"/>
      <c r="D272" s="11"/>
      <c r="E272" s="11"/>
      <c r="F272" s="11"/>
      <c r="G272" s="11"/>
      <c r="H272" s="11"/>
      <c r="I272" s="11"/>
      <c r="J272" s="11"/>
      <c r="K272" s="19"/>
    </row>
    <row r="273" spans="1:11" s="40" customFormat="1" ht="16.5">
      <c r="A273" s="31">
        <v>271</v>
      </c>
      <c r="B273" s="32"/>
      <c r="C273" s="128"/>
      <c r="D273" s="32"/>
      <c r="E273" s="32"/>
      <c r="F273" s="32"/>
      <c r="G273" s="32"/>
      <c r="H273" s="32"/>
      <c r="I273" s="32"/>
      <c r="J273" s="32"/>
      <c r="K273" s="34"/>
    </row>
    <row r="274" spans="1:11" s="40" customFormat="1" ht="16.5">
      <c r="A274" s="10">
        <v>272</v>
      </c>
      <c r="B274" s="11"/>
      <c r="C274" s="11"/>
      <c r="D274" s="11"/>
      <c r="E274" s="11"/>
      <c r="F274" s="11"/>
      <c r="G274" s="11"/>
      <c r="H274" s="11"/>
      <c r="I274" s="11"/>
      <c r="J274" s="11"/>
      <c r="K274" s="19"/>
    </row>
    <row r="275" spans="1:11" s="40" customFormat="1" ht="16.5">
      <c r="A275" s="31">
        <v>273</v>
      </c>
      <c r="B275" s="32"/>
      <c r="C275" s="128"/>
      <c r="D275" s="32"/>
      <c r="E275" s="32"/>
      <c r="F275" s="32"/>
      <c r="G275" s="32"/>
      <c r="H275" s="32"/>
      <c r="I275" s="32"/>
      <c r="J275" s="32"/>
      <c r="K275" s="34"/>
    </row>
    <row r="276" spans="1:11" s="40" customFormat="1" ht="16.5">
      <c r="A276" s="10">
        <v>274</v>
      </c>
      <c r="B276" s="11"/>
      <c r="C276" s="11"/>
      <c r="D276" s="11"/>
      <c r="E276" s="11"/>
      <c r="F276" s="11"/>
      <c r="G276" s="11"/>
      <c r="H276" s="11"/>
      <c r="I276" s="11"/>
      <c r="J276" s="11"/>
      <c r="K276" s="19"/>
    </row>
    <row r="277" spans="1:11" s="40" customFormat="1" ht="16.5">
      <c r="A277" s="31">
        <v>275</v>
      </c>
      <c r="B277" s="32"/>
      <c r="C277" s="128"/>
      <c r="D277" s="32"/>
      <c r="E277" s="32"/>
      <c r="F277" s="32"/>
      <c r="G277" s="32"/>
      <c r="H277" s="32"/>
      <c r="I277" s="32"/>
      <c r="J277" s="32"/>
      <c r="K277" s="34"/>
    </row>
    <row r="278" spans="1:11" s="40" customFormat="1" ht="16.5">
      <c r="A278" s="10">
        <v>276</v>
      </c>
      <c r="B278" s="11"/>
      <c r="C278" s="11"/>
      <c r="D278" s="11"/>
      <c r="E278" s="11"/>
      <c r="F278" s="11"/>
      <c r="G278" s="11"/>
      <c r="H278" s="11"/>
      <c r="I278" s="11"/>
      <c r="J278" s="11"/>
      <c r="K278" s="19"/>
    </row>
    <row r="279" spans="1:11" s="40" customFormat="1" ht="16.5">
      <c r="A279" s="31">
        <v>277</v>
      </c>
      <c r="B279" s="32"/>
      <c r="C279" s="128"/>
      <c r="D279" s="32"/>
      <c r="E279" s="32"/>
      <c r="F279" s="32"/>
      <c r="G279" s="32"/>
      <c r="H279" s="32"/>
      <c r="I279" s="32"/>
      <c r="J279" s="32"/>
      <c r="K279" s="34"/>
    </row>
    <row r="280" spans="1:11" s="40" customFormat="1" ht="16.5">
      <c r="A280" s="10">
        <v>278</v>
      </c>
      <c r="B280" s="11"/>
      <c r="C280" s="11"/>
      <c r="D280" s="11"/>
      <c r="E280" s="11"/>
      <c r="F280" s="11"/>
      <c r="G280" s="11"/>
      <c r="H280" s="11"/>
      <c r="I280" s="11"/>
      <c r="J280" s="11"/>
      <c r="K280" s="19"/>
    </row>
    <row r="281" spans="1:11" s="40" customFormat="1" ht="16.5">
      <c r="A281" s="31">
        <v>279</v>
      </c>
      <c r="B281" s="32"/>
      <c r="C281" s="128"/>
      <c r="D281" s="32"/>
      <c r="E281" s="32"/>
      <c r="F281" s="32"/>
      <c r="G281" s="32"/>
      <c r="H281" s="32"/>
      <c r="I281" s="32"/>
      <c r="J281" s="32"/>
      <c r="K281" s="34"/>
    </row>
    <row r="282" spans="1:11" s="40" customFormat="1" ht="16.5">
      <c r="A282" s="10">
        <v>280</v>
      </c>
      <c r="B282" s="11"/>
      <c r="C282" s="11"/>
      <c r="D282" s="11"/>
      <c r="E282" s="11"/>
      <c r="F282" s="11"/>
      <c r="G282" s="11"/>
      <c r="H282" s="11"/>
      <c r="I282" s="11"/>
      <c r="J282" s="11"/>
      <c r="K282" s="19"/>
    </row>
    <row r="283" spans="1:11" s="40" customFormat="1" ht="16.5">
      <c r="A283" s="31">
        <v>281</v>
      </c>
      <c r="B283" s="32"/>
      <c r="C283" s="128"/>
      <c r="D283" s="32"/>
      <c r="E283" s="32"/>
      <c r="F283" s="32"/>
      <c r="G283" s="32"/>
      <c r="H283" s="32"/>
      <c r="I283" s="32"/>
      <c r="J283" s="32"/>
      <c r="K283" s="34"/>
    </row>
    <row r="284" spans="1:11" s="40" customFormat="1" ht="16.5">
      <c r="A284" s="10">
        <v>282</v>
      </c>
      <c r="B284" s="11"/>
      <c r="C284" s="11"/>
      <c r="D284" s="11"/>
      <c r="E284" s="11"/>
      <c r="F284" s="11"/>
      <c r="G284" s="11"/>
      <c r="H284" s="11"/>
      <c r="I284" s="11"/>
      <c r="J284" s="11"/>
      <c r="K284" s="19"/>
    </row>
    <row r="285" spans="1:11" s="40" customFormat="1" ht="16.5">
      <c r="A285" s="31">
        <v>283</v>
      </c>
      <c r="B285" s="32"/>
      <c r="C285" s="128"/>
      <c r="D285" s="32"/>
      <c r="E285" s="32"/>
      <c r="F285" s="32"/>
      <c r="G285" s="32"/>
      <c r="H285" s="32"/>
      <c r="I285" s="32"/>
      <c r="J285" s="32"/>
      <c r="K285" s="34"/>
    </row>
    <row r="286" spans="1:11" s="40" customFormat="1" ht="16.5">
      <c r="A286" s="10">
        <v>284</v>
      </c>
      <c r="B286" s="11"/>
      <c r="C286" s="11"/>
      <c r="D286" s="11"/>
      <c r="E286" s="11"/>
      <c r="F286" s="11"/>
      <c r="G286" s="11"/>
      <c r="H286" s="11"/>
      <c r="I286" s="11"/>
      <c r="J286" s="11"/>
      <c r="K286" s="19"/>
    </row>
    <row r="287" spans="1:11" s="40" customFormat="1" ht="16.5">
      <c r="A287" s="31">
        <v>285</v>
      </c>
      <c r="B287" s="32"/>
      <c r="C287" s="128"/>
      <c r="D287" s="32"/>
      <c r="E287" s="32"/>
      <c r="F287" s="32"/>
      <c r="G287" s="32"/>
      <c r="H287" s="32"/>
      <c r="I287" s="32"/>
      <c r="J287" s="32"/>
      <c r="K287" s="34"/>
    </row>
    <row r="288" spans="1:11" s="40" customFormat="1" ht="16.5">
      <c r="A288" s="10">
        <v>286</v>
      </c>
      <c r="B288" s="11"/>
      <c r="C288" s="11"/>
      <c r="D288" s="11"/>
      <c r="E288" s="11"/>
      <c r="F288" s="11"/>
      <c r="G288" s="11"/>
      <c r="H288" s="11"/>
      <c r="I288" s="11"/>
      <c r="J288" s="11"/>
      <c r="K288" s="19"/>
    </row>
    <row r="289" spans="1:11" s="40" customFormat="1" ht="16.5">
      <c r="A289" s="31">
        <v>287</v>
      </c>
      <c r="B289" s="32"/>
      <c r="C289" s="128"/>
      <c r="D289" s="32"/>
      <c r="E289" s="32"/>
      <c r="F289" s="32"/>
      <c r="G289" s="32"/>
      <c r="H289" s="32"/>
      <c r="I289" s="32"/>
      <c r="J289" s="32"/>
      <c r="K289" s="34"/>
    </row>
    <row r="290" spans="1:11" s="40" customFormat="1" ht="16.5">
      <c r="A290" s="10">
        <v>288</v>
      </c>
      <c r="B290" s="11"/>
      <c r="C290" s="11"/>
      <c r="D290" s="11"/>
      <c r="E290" s="11"/>
      <c r="F290" s="11"/>
      <c r="G290" s="11"/>
      <c r="H290" s="11"/>
      <c r="I290" s="11"/>
      <c r="J290" s="11"/>
      <c r="K290" s="19"/>
    </row>
    <row r="291" spans="1:11" s="40" customFormat="1" ht="16.5">
      <c r="A291" s="31">
        <v>289</v>
      </c>
      <c r="B291" s="32"/>
      <c r="C291" s="128"/>
      <c r="D291" s="32"/>
      <c r="E291" s="32"/>
      <c r="F291" s="32"/>
      <c r="G291" s="32"/>
      <c r="H291" s="32"/>
      <c r="I291" s="32"/>
      <c r="J291" s="32"/>
      <c r="K291" s="34"/>
    </row>
    <row r="292" spans="1:11" s="40" customFormat="1" ht="16.5">
      <c r="A292" s="10">
        <v>290</v>
      </c>
      <c r="B292" s="11"/>
      <c r="C292" s="11"/>
      <c r="D292" s="11"/>
      <c r="E292" s="11"/>
      <c r="F292" s="11"/>
      <c r="G292" s="11"/>
      <c r="H292" s="11"/>
      <c r="I292" s="11"/>
      <c r="J292" s="11"/>
      <c r="K292" s="19"/>
    </row>
    <row r="293" spans="1:11" s="40" customFormat="1" ht="16.5">
      <c r="A293" s="31">
        <v>291</v>
      </c>
      <c r="B293" s="32"/>
      <c r="C293" s="128"/>
      <c r="D293" s="32"/>
      <c r="E293" s="32"/>
      <c r="F293" s="32"/>
      <c r="G293" s="32"/>
      <c r="H293" s="32"/>
      <c r="I293" s="32"/>
      <c r="J293" s="32"/>
      <c r="K293" s="34"/>
    </row>
    <row r="294" spans="1:11" s="40" customFormat="1" ht="16.5">
      <c r="A294" s="10">
        <v>292</v>
      </c>
      <c r="B294" s="11"/>
      <c r="C294" s="11"/>
      <c r="D294" s="11"/>
      <c r="E294" s="11"/>
      <c r="F294" s="11"/>
      <c r="G294" s="11"/>
      <c r="H294" s="11"/>
      <c r="I294" s="11"/>
      <c r="J294" s="11"/>
      <c r="K294" s="19"/>
    </row>
    <row r="295" spans="1:11" s="40" customFormat="1" ht="16.5">
      <c r="A295" s="31">
        <v>293</v>
      </c>
      <c r="B295" s="32"/>
      <c r="C295" s="128"/>
      <c r="D295" s="32"/>
      <c r="E295" s="32"/>
      <c r="F295" s="32"/>
      <c r="G295" s="32"/>
      <c r="H295" s="32"/>
      <c r="I295" s="32"/>
      <c r="J295" s="32"/>
      <c r="K295" s="34"/>
    </row>
    <row r="296" spans="1:11" s="40" customFormat="1" ht="16.5">
      <c r="A296" s="10">
        <v>294</v>
      </c>
      <c r="B296" s="11"/>
      <c r="C296" s="11"/>
      <c r="D296" s="11"/>
      <c r="E296" s="11"/>
      <c r="F296" s="11"/>
      <c r="G296" s="11"/>
      <c r="H296" s="11"/>
      <c r="I296" s="11"/>
      <c r="J296" s="11"/>
      <c r="K296" s="19"/>
    </row>
    <row r="297" spans="1:11" s="40" customFormat="1" ht="16.5">
      <c r="A297" s="31">
        <v>295</v>
      </c>
      <c r="B297" s="32"/>
      <c r="C297" s="128"/>
      <c r="D297" s="32"/>
      <c r="E297" s="32"/>
      <c r="F297" s="32"/>
      <c r="G297" s="32"/>
      <c r="H297" s="32"/>
      <c r="I297" s="32"/>
      <c r="J297" s="32"/>
      <c r="K297" s="34"/>
    </row>
    <row r="298" spans="1:11" s="40" customFormat="1" ht="16.5">
      <c r="A298" s="10">
        <v>296</v>
      </c>
      <c r="B298" s="11"/>
      <c r="C298" s="11"/>
      <c r="D298" s="11"/>
      <c r="E298" s="11"/>
      <c r="F298" s="11"/>
      <c r="G298" s="11"/>
      <c r="H298" s="11"/>
      <c r="I298" s="11"/>
      <c r="J298" s="11"/>
      <c r="K298" s="19"/>
    </row>
    <row r="299" spans="1:11" s="40" customFormat="1" ht="16.5">
      <c r="A299" s="31">
        <v>297</v>
      </c>
      <c r="B299" s="32"/>
      <c r="C299" s="128"/>
      <c r="D299" s="32"/>
      <c r="E299" s="32"/>
      <c r="F299" s="32"/>
      <c r="G299" s="32"/>
      <c r="H299" s="32"/>
      <c r="I299" s="32"/>
      <c r="J299" s="32"/>
      <c r="K299" s="34"/>
    </row>
    <row r="300" spans="1:11" s="40" customFormat="1" ht="16.5">
      <c r="A300" s="10">
        <v>298</v>
      </c>
      <c r="B300" s="11"/>
      <c r="C300" s="11"/>
      <c r="D300" s="11"/>
      <c r="E300" s="11"/>
      <c r="F300" s="11"/>
      <c r="G300" s="11"/>
      <c r="H300" s="11"/>
      <c r="I300" s="11"/>
      <c r="J300" s="11"/>
      <c r="K300" s="19"/>
    </row>
    <row r="301" spans="1:11" s="40" customFormat="1" ht="16.5">
      <c r="A301" s="31">
        <v>299</v>
      </c>
      <c r="B301" s="32"/>
      <c r="C301" s="128"/>
      <c r="D301" s="32"/>
      <c r="E301" s="32"/>
      <c r="F301" s="32"/>
      <c r="G301" s="32"/>
      <c r="H301" s="32"/>
      <c r="I301" s="32"/>
      <c r="J301" s="32"/>
      <c r="K301" s="34"/>
    </row>
    <row r="302" spans="1:11" s="40" customFormat="1" ht="16.5">
      <c r="A302" s="10">
        <v>300</v>
      </c>
      <c r="B302" s="11"/>
      <c r="C302" s="11"/>
      <c r="D302" s="11"/>
      <c r="E302" s="11"/>
      <c r="F302" s="11"/>
      <c r="G302" s="11"/>
      <c r="H302" s="11"/>
      <c r="I302" s="11"/>
      <c r="J302" s="11"/>
      <c r="K302" s="19"/>
    </row>
    <row r="303" spans="1:11" s="40" customFormat="1" ht="16.5">
      <c r="A303" s="31">
        <v>301</v>
      </c>
      <c r="B303" s="32"/>
      <c r="C303" s="128"/>
      <c r="D303" s="32"/>
      <c r="E303" s="32"/>
      <c r="F303" s="32"/>
      <c r="G303" s="32"/>
      <c r="H303" s="32"/>
      <c r="I303" s="32"/>
      <c r="J303" s="32"/>
      <c r="K303" s="34"/>
    </row>
    <row r="304" spans="1:11" s="40" customFormat="1" ht="16.5">
      <c r="A304" s="10">
        <v>302</v>
      </c>
      <c r="B304" s="11"/>
      <c r="C304" s="11"/>
      <c r="D304" s="11"/>
      <c r="E304" s="11"/>
      <c r="F304" s="11"/>
      <c r="G304" s="11"/>
      <c r="H304" s="11"/>
      <c r="I304" s="11"/>
      <c r="J304" s="11"/>
      <c r="K304" s="19"/>
    </row>
    <row r="305" spans="1:11" s="40" customFormat="1" ht="16.5">
      <c r="A305" s="31">
        <v>303</v>
      </c>
      <c r="B305" s="32"/>
      <c r="C305" s="128"/>
      <c r="D305" s="32"/>
      <c r="E305" s="32"/>
      <c r="F305" s="32"/>
      <c r="G305" s="32"/>
      <c r="H305" s="32"/>
      <c r="I305" s="32"/>
      <c r="J305" s="32"/>
      <c r="K305" s="34"/>
    </row>
    <row r="306" spans="1:11" s="40" customFormat="1" ht="16.5">
      <c r="A306" s="10">
        <v>304</v>
      </c>
      <c r="B306" s="11"/>
      <c r="C306" s="11"/>
      <c r="D306" s="11"/>
      <c r="E306" s="11"/>
      <c r="F306" s="11"/>
      <c r="G306" s="11"/>
      <c r="H306" s="11"/>
      <c r="I306" s="11"/>
      <c r="J306" s="11"/>
      <c r="K306" s="19"/>
    </row>
    <row r="307" spans="1:11" s="40" customFormat="1" ht="16.5">
      <c r="A307" s="31">
        <v>305</v>
      </c>
      <c r="B307" s="32"/>
      <c r="C307" s="128"/>
      <c r="D307" s="32"/>
      <c r="E307" s="32"/>
      <c r="F307" s="32"/>
      <c r="G307" s="32"/>
      <c r="H307" s="32"/>
      <c r="I307" s="32"/>
      <c r="J307" s="32"/>
      <c r="K307" s="34"/>
    </row>
  </sheetData>
  <mergeCells count="1">
    <mergeCell ref="A1:K1"/>
  </mergeCells>
  <pageMargins left="0.75" right="0.75" top="1" bottom="1" header="0.511805555555556" footer="0.511805555555556"/>
  <pageSetup orientation="landscape" paperSize="9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300-000000000000}">
  <sheetPr>
    <tabColor theme="7" tint="0.79998"/>
  </sheetPr>
  <dimension ref="A1:M14"/>
  <sheetViews>
    <sheetView showGridLines="0" workbookViewId="0" topLeftCell="A1">
      <selection pane="topLeft" activeCell="A1" sqref="A1:K1"/>
    </sheetView>
  </sheetViews>
  <sheetFormatPr defaultColWidth="0" defaultRowHeight="20.1" customHeight="1"/>
  <cols>
    <col min="1" max="3" width="6.6" style="1" customWidth="1"/>
    <col min="4" max="10" width="12.6" style="1" customWidth="1"/>
    <col min="11" max="11" width="18.6" style="1" customWidth="1"/>
    <col min="12" max="12" width="9" style="1" customWidth="1"/>
    <col min="13" max="16383" width="0" style="1" hidden="1"/>
    <col min="16384" max="16384" width="9" style="3" hidden="1"/>
  </cols>
  <sheetData>
    <row r="1" spans="1:11" s="1" customFormat="1" ht="50.1" customHeight="1">
      <c r="A1" s="4" t="s">
        <v>73</v>
      </c>
      <c r="B1" s="5"/>
      <c r="C1" s="5"/>
      <c r="D1" s="5"/>
      <c r="E1" s="5"/>
      <c r="F1" s="5"/>
      <c r="G1" s="5"/>
      <c r="H1" s="5"/>
      <c r="I1" s="5"/>
      <c r="J1" s="5"/>
      <c r="K1" s="16"/>
    </row>
    <row r="2" spans="1:11" s="1" customFormat="1" ht="30" customHeight="1">
      <c r="A2" s="21" t="s">
        <v>20</v>
      </c>
      <c r="B2" s="113" t="s">
        <v>21</v>
      </c>
      <c r="C2" s="113"/>
      <c r="D2" s="23" t="s">
        <v>22</v>
      </c>
      <c r="E2" s="23" t="s">
        <v>23</v>
      </c>
      <c r="F2" s="23" t="s">
        <v>24</v>
      </c>
      <c r="G2" s="113" t="s">
        <v>74</v>
      </c>
      <c r="H2" s="23" t="s">
        <v>75</v>
      </c>
      <c r="I2" s="113" t="s">
        <v>76</v>
      </c>
      <c r="J2" s="113"/>
      <c r="K2" s="111" t="s">
        <v>30</v>
      </c>
    </row>
    <row r="3" spans="1:13" s="1" customFormat="1" ht="30" customHeight="1">
      <c r="A3" s="8">
        <v>1</v>
      </c>
      <c r="B3" s="9" t="s">
        <v>31</v>
      </c>
      <c r="C3" s="9"/>
      <c r="D3" s="9" t="str">
        <f>IF(B3="","",VLOOKUP(B3,基础信息!$B$3:$G$5000,2,FALSE))</f>
        <v>A1</v>
      </c>
      <c r="E3" s="9" t="str">
        <f>IF(B3="","",VLOOKUP(B3,基础信息!$B$3:$G$5000,3,FALSE))</f>
        <v>1*1</v>
      </c>
      <c r="F3" s="9">
        <f>IF(B3="","",VLOOKUP(B3,基础信息!$B$3:$G$5000,4,FALSE))</f>
        <v>100</v>
      </c>
      <c r="G3" s="9">
        <v>10</v>
      </c>
      <c r="H3" s="9">
        <f>IF(B3="","",F3*G3)</f>
        <v>1000</v>
      </c>
      <c r="I3" s="122"/>
      <c r="J3" s="123"/>
      <c r="K3" s="18"/>
      <c r="M3" s="124"/>
    </row>
    <row r="4" spans="1:11" s="1" customFormat="1" ht="30" customHeight="1">
      <c r="A4" s="10">
        <v>2</v>
      </c>
      <c r="B4" s="11"/>
      <c r="C4" s="11"/>
      <c r="D4" s="11" t="str">
        <f>IF(B4="","",VLOOKUP(B4,基础信息!$B$3:$G$5000,2,FALSE))</f>
        <v/>
      </c>
      <c r="E4" s="11" t="str">
        <f>IF(B4="","",VLOOKUP(B4,基础信息!$B$3:$G$5000,3,FALSE))</f>
        <v/>
      </c>
      <c r="F4" s="11" t="str">
        <f>IF(B4="","",VLOOKUP(B4,基础信息!$B$3:$G$5000,4,FALSE))</f>
        <v/>
      </c>
      <c r="G4" s="11"/>
      <c r="H4" s="11" t="str">
        <f t="shared" si="0" ref="H4:H10">IF(B4="","",F4*G4)</f>
        <v/>
      </c>
      <c r="I4" s="11"/>
      <c r="J4" s="11"/>
      <c r="K4" s="19"/>
    </row>
    <row r="5" spans="1:11" s="1" customFormat="1" ht="30" customHeight="1">
      <c r="A5" s="8">
        <v>3</v>
      </c>
      <c r="B5" s="9"/>
      <c r="C5" s="9"/>
      <c r="D5" s="9" t="str">
        <f>IF(B5="","",VLOOKUP(B5,基础信息!$B$3:$G$5000,2,FALSE))</f>
        <v/>
      </c>
      <c r="E5" s="9" t="str">
        <f>IF(B5="","",VLOOKUP(B5,基础信息!$B$3:$G$5000,3,FALSE))</f>
        <v/>
      </c>
      <c r="F5" s="9" t="str">
        <f>IF(B5="","",VLOOKUP(B5,基础信息!$B$3:$G$5000,4,FALSE))</f>
        <v/>
      </c>
      <c r="G5" s="9"/>
      <c r="H5" s="9" t="str">
        <f t="shared" si="0"/>
        <v/>
      </c>
      <c r="I5" s="9"/>
      <c r="J5" s="9"/>
      <c r="K5" s="18"/>
    </row>
    <row r="6" spans="1:11" s="1" customFormat="1" ht="30" customHeight="1">
      <c r="A6" s="10">
        <v>4</v>
      </c>
      <c r="B6" s="11"/>
      <c r="C6" s="11"/>
      <c r="D6" s="11" t="str">
        <f>IF(B6="","",VLOOKUP(B6,基础信息!$B$3:$G$5000,2,FALSE))</f>
        <v/>
      </c>
      <c r="E6" s="11" t="str">
        <f>IF(B6="","",VLOOKUP(B6,基础信息!$B$3:$G$5000,3,FALSE))</f>
        <v/>
      </c>
      <c r="F6" s="11" t="str">
        <f>IF(B6="","",VLOOKUP(B6,基础信息!$B$3:$G$5000,4,FALSE))</f>
        <v/>
      </c>
      <c r="G6" s="11"/>
      <c r="H6" s="11" t="str">
        <f t="shared" si="0"/>
        <v/>
      </c>
      <c r="I6" s="11"/>
      <c r="J6" s="11"/>
      <c r="K6" s="19"/>
    </row>
    <row r="7" spans="1:11" s="1" customFormat="1" ht="30" customHeight="1">
      <c r="A7" s="8">
        <v>5</v>
      </c>
      <c r="B7" s="9"/>
      <c r="C7" s="9"/>
      <c r="D7" s="9" t="str">
        <f>IF(B7="","",VLOOKUP(B7,基础信息!$B$3:$G$5000,2,FALSE))</f>
        <v/>
      </c>
      <c r="E7" s="9" t="str">
        <f>IF(B7="","",VLOOKUP(B7,基础信息!$B$3:$G$5000,3,FALSE))</f>
        <v/>
      </c>
      <c r="F7" s="9" t="str">
        <f>IF(B7="","",VLOOKUP(B7,基础信息!$B$3:$G$5000,4,FALSE))</f>
        <v/>
      </c>
      <c r="G7" s="9"/>
      <c r="H7" s="9" t="str">
        <f t="shared" si="0"/>
        <v/>
      </c>
      <c r="I7" s="9"/>
      <c r="J7" s="9"/>
      <c r="K7" s="18"/>
    </row>
    <row r="8" spans="1:11" s="1" customFormat="1" ht="30" customHeight="1">
      <c r="A8" s="10">
        <v>6</v>
      </c>
      <c r="B8" s="11"/>
      <c r="C8" s="11"/>
      <c r="D8" s="11" t="str">
        <f>IF(B8="","",VLOOKUP(B8,基础信息!$B$3:$G$5000,2,FALSE))</f>
        <v/>
      </c>
      <c r="E8" s="11" t="str">
        <f>IF(B8="","",VLOOKUP(B8,基础信息!$B$3:$G$5000,3,FALSE))</f>
        <v/>
      </c>
      <c r="F8" s="11" t="str">
        <f>IF(B8="","",VLOOKUP(B8,基础信息!$B$3:$G$5000,4,FALSE))</f>
        <v/>
      </c>
      <c r="G8" s="11"/>
      <c r="H8" s="11" t="str">
        <f t="shared" si="0"/>
        <v/>
      </c>
      <c r="I8" s="11"/>
      <c r="J8" s="11"/>
      <c r="K8" s="19"/>
    </row>
    <row r="9" spans="1:11" s="1" customFormat="1" ht="30" customHeight="1">
      <c r="A9" s="8">
        <v>7</v>
      </c>
      <c r="B9" s="9"/>
      <c r="C9" s="9"/>
      <c r="D9" s="9" t="str">
        <f>IF(B9="","",VLOOKUP(B9,基础信息!$B$3:$G$5000,2,FALSE))</f>
        <v/>
      </c>
      <c r="E9" s="9" t="str">
        <f>IF(B9="","",VLOOKUP(B9,基础信息!$B$3:$G$5000,3,FALSE))</f>
        <v/>
      </c>
      <c r="F9" s="9" t="str">
        <f>IF(B9="","",VLOOKUP(B9,基础信息!$B$3:$G$5000,4,FALSE))</f>
        <v/>
      </c>
      <c r="G9" s="9"/>
      <c r="H9" s="9" t="str">
        <f t="shared" si="0"/>
        <v/>
      </c>
      <c r="I9" s="9"/>
      <c r="J9" s="9"/>
      <c r="K9" s="18"/>
    </row>
    <row r="10" spans="1:11" s="1" customFormat="1" ht="30" customHeight="1">
      <c r="A10" s="10">
        <v>8</v>
      </c>
      <c r="B10" s="11"/>
      <c r="C10" s="11"/>
      <c r="D10" s="11" t="str">
        <f>IF(B10="","",VLOOKUP(B10,基础信息!$B$3:$G$5000,2,FALSE))</f>
        <v/>
      </c>
      <c r="E10" s="11" t="str">
        <f>IF(B10="","",VLOOKUP(B10,基础信息!$B$3:$G$5000,3,FALSE))</f>
        <v/>
      </c>
      <c r="F10" s="11" t="str">
        <f>IF(B10="","",VLOOKUP(B10,基础信息!$B$3:$G$5000,4,FALSE))</f>
        <v/>
      </c>
      <c r="G10" s="11"/>
      <c r="H10" s="11" t="str">
        <f t="shared" si="0"/>
        <v/>
      </c>
      <c r="I10" s="11"/>
      <c r="J10" s="11"/>
      <c r="K10" s="19"/>
    </row>
    <row r="11" spans="1:11" s="1" customFormat="1" ht="30" customHeight="1">
      <c r="A11" s="114" t="s">
        <v>75</v>
      </c>
      <c r="B11" s="115"/>
      <c r="C11" s="115"/>
      <c r="D11" s="116">
        <f>SUM(H3:H10)</f>
        <v>1000</v>
      </c>
      <c r="E11" s="116"/>
      <c r="F11" s="116"/>
      <c r="G11" s="116"/>
      <c r="H11" s="116"/>
      <c r="I11" s="116"/>
      <c r="J11" s="116"/>
      <c r="K11" s="125"/>
    </row>
    <row r="12" spans="1:11" s="1" customFormat="1" ht="30" customHeight="1">
      <c r="A12" s="114" t="s">
        <v>77</v>
      </c>
      <c r="B12" s="115"/>
      <c r="C12" s="115"/>
      <c r="D12" s="117"/>
      <c r="E12" s="115" t="s">
        <v>78</v>
      </c>
      <c r="F12" s="117"/>
      <c r="G12" s="115" t="s">
        <v>79</v>
      </c>
      <c r="H12" s="117"/>
      <c r="I12" s="115" t="s">
        <v>80</v>
      </c>
      <c r="J12" s="117" t="s">
        <v>81</v>
      </c>
      <c r="K12" s="126"/>
    </row>
    <row r="13" spans="1:11" s="1" customFormat="1" ht="60" customHeight="1" thickBot="1">
      <c r="A13" s="118" t="s">
        <v>82</v>
      </c>
      <c r="B13" s="119"/>
      <c r="C13" s="119"/>
      <c r="D13" s="120"/>
      <c r="E13" s="120"/>
      <c r="F13" s="120"/>
      <c r="G13" s="119" t="s">
        <v>83</v>
      </c>
      <c r="H13" s="119"/>
      <c r="I13" s="120"/>
      <c r="J13" s="120"/>
      <c r="K13" s="127"/>
    </row>
    <row r="14" spans="1:11" s="1" customFormat="1" ht="20.1" customHeight="1" thickTop="1">
      <c r="A14" s="121"/>
      <c r="B14" s="121"/>
      <c r="C14" s="121"/>
      <c r="D14" s="121"/>
      <c r="E14" s="121"/>
      <c r="F14" s="121"/>
      <c r="G14" s="121"/>
      <c r="H14" s="121"/>
      <c r="I14" s="121"/>
      <c r="J14" s="121"/>
      <c r="K14" s="121"/>
    </row>
  </sheetData>
  <mergeCells count="28">
    <mergeCell ref="A1:K1"/>
    <mergeCell ref="B2:C2"/>
    <mergeCell ref="I2:J2"/>
    <mergeCell ref="B3:C3"/>
    <mergeCell ref="I3:J3"/>
    <mergeCell ref="B4:C4"/>
    <mergeCell ref="I4:J4"/>
    <mergeCell ref="B5:C5"/>
    <mergeCell ref="I5:J5"/>
    <mergeCell ref="B6:C6"/>
    <mergeCell ref="I6:J6"/>
    <mergeCell ref="B7:C7"/>
    <mergeCell ref="I7:J7"/>
    <mergeCell ref="B8:C8"/>
    <mergeCell ref="I8:J8"/>
    <mergeCell ref="B9:C9"/>
    <mergeCell ref="I9:J9"/>
    <mergeCell ref="B10:C10"/>
    <mergeCell ref="I10:J10"/>
    <mergeCell ref="A11:C11"/>
    <mergeCell ref="D11:K11"/>
    <mergeCell ref="A12:C12"/>
    <mergeCell ref="J12:K12"/>
    <mergeCell ref="A13:C13"/>
    <mergeCell ref="D13:F13"/>
    <mergeCell ref="G13:H13"/>
    <mergeCell ref="I13:K13"/>
    <mergeCell ref="A14:K14"/>
  </mergeCells>
  <dataValidations count="1">
    <dataValidation type="list" allowBlank="1" showInputMessage="1" showErrorMessage="1" sqref="B3:C10">
      <formula1>基础信息!$B$3:$B14</formula1>
    </dataValidation>
  </dataValidations>
  <pageMargins left="0.75" right="0.75" top="1" bottom="1" header="0.5" footer="0.5"/>
  <pageSetup orientation="landscape" paperSize="9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400-000000000000}">
  <sheetPr>
    <tabColor theme="7" tint="0.79998"/>
  </sheetPr>
  <dimension ref="A1:M14"/>
  <sheetViews>
    <sheetView showGridLines="0" workbookViewId="0" topLeftCell="A1">
      <selection pane="topLeft" activeCell="A1" sqref="A1:M1"/>
    </sheetView>
  </sheetViews>
  <sheetFormatPr defaultColWidth="0" defaultRowHeight="20.1" customHeight="1"/>
  <cols>
    <col min="1" max="1" width="6.6" style="1" customWidth="1"/>
    <col min="2" max="4" width="10.6" style="1" customWidth="1"/>
    <col min="5" max="5" width="13.6" style="1" customWidth="1"/>
    <col min="6" max="7" width="10.6" style="1" customWidth="1"/>
    <col min="8" max="9" width="8.6" style="1" customWidth="1"/>
    <col min="10" max="13" width="10.6" style="1" customWidth="1"/>
    <col min="14" max="14" width="9" style="1" customWidth="1"/>
    <col min="15" max="16384" width="9" style="1" hidden="1"/>
  </cols>
  <sheetData>
    <row r="1" spans="1:13" ht="50.1" customHeight="1">
      <c r="A1" s="4" t="s">
        <v>84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6"/>
    </row>
    <row r="2" spans="1:13" ht="30" customHeight="1">
      <c r="A2" s="21" t="s">
        <v>20</v>
      </c>
      <c r="B2" s="23" t="s">
        <v>79</v>
      </c>
      <c r="C2" s="23" t="s">
        <v>77</v>
      </c>
      <c r="D2" s="23" t="s">
        <v>78</v>
      </c>
      <c r="E2" s="23" t="s">
        <v>21</v>
      </c>
      <c r="F2" s="23" t="s">
        <v>22</v>
      </c>
      <c r="G2" s="23" t="s">
        <v>23</v>
      </c>
      <c r="H2" s="23" t="s">
        <v>24</v>
      </c>
      <c r="I2" s="23" t="s">
        <v>74</v>
      </c>
      <c r="J2" s="23" t="s">
        <v>75</v>
      </c>
      <c r="K2" s="23" t="s">
        <v>85</v>
      </c>
      <c r="L2" s="23" t="s">
        <v>86</v>
      </c>
      <c r="M2" s="111" t="s">
        <v>30</v>
      </c>
    </row>
    <row r="3" spans="1:13" ht="30" customHeight="1">
      <c r="A3" s="8">
        <v>1</v>
      </c>
      <c r="B3" s="107">
        <v>44197</v>
      </c>
      <c r="C3" s="108" t="s">
        <v>87</v>
      </c>
      <c r="D3" s="108" t="s">
        <v>88</v>
      </c>
      <c r="E3" s="9" t="s">
        <v>31</v>
      </c>
      <c r="F3" s="9" t="str">
        <f>IF(E3="","",VLOOKUP(E3,基础信息!$B$3:$G$5000,2,FALSE))</f>
        <v>A1</v>
      </c>
      <c r="G3" s="9" t="str">
        <f>IF(E3="","",VLOOKUP(E3,基础信息!$B$3:$G$5000,3,FALSE))</f>
        <v>1*1</v>
      </c>
      <c r="H3" s="9">
        <f>IF(E3="","",VLOOKUP(E3,基础信息!$B$3:$G$5000,4,FALSE))</f>
        <v>100</v>
      </c>
      <c r="I3" s="9">
        <v>10</v>
      </c>
      <c r="J3" s="9">
        <f>IF(E3="","",H3*I3)</f>
        <v>1000</v>
      </c>
      <c r="K3" s="112">
        <v>44198</v>
      </c>
      <c r="L3" s="112">
        <v>44201</v>
      </c>
      <c r="M3" s="18"/>
    </row>
    <row r="4" spans="1:13" ht="30" customHeight="1">
      <c r="A4" s="10">
        <v>2</v>
      </c>
      <c r="B4" s="109"/>
      <c r="C4" s="109"/>
      <c r="D4" s="109"/>
      <c r="E4" s="11"/>
      <c r="F4" s="11"/>
      <c r="G4" s="11"/>
      <c r="H4" s="11"/>
      <c r="I4" s="11"/>
      <c r="J4" s="11" t="str">
        <f t="shared" si="0" ref="J4:J14">IF(E4="","",H4*I4)</f>
        <v/>
      </c>
      <c r="K4" s="11" t="s">
        <v>89</v>
      </c>
      <c r="L4" s="11" t="s">
        <v>90</v>
      </c>
      <c r="M4" s="19"/>
    </row>
    <row r="5" spans="1:13" ht="30" customHeight="1">
      <c r="A5" s="8">
        <v>3</v>
      </c>
      <c r="B5" s="108"/>
      <c r="C5" s="108"/>
      <c r="D5" s="108"/>
      <c r="E5" s="9"/>
      <c r="F5" s="9"/>
      <c r="G5" s="9"/>
      <c r="H5" s="9"/>
      <c r="I5" s="9"/>
      <c r="J5" s="9" t="str">
        <f t="shared" si="0"/>
        <v/>
      </c>
      <c r="K5" s="9"/>
      <c r="L5" s="9"/>
      <c r="M5" s="18"/>
    </row>
    <row r="6" spans="1:13" ht="30" customHeight="1">
      <c r="A6" s="10">
        <v>4</v>
      </c>
      <c r="B6" s="109"/>
      <c r="C6" s="109"/>
      <c r="D6" s="109"/>
      <c r="E6" s="11"/>
      <c r="F6" s="11"/>
      <c r="G6" s="11"/>
      <c r="H6" s="11"/>
      <c r="I6" s="11"/>
      <c r="J6" s="11" t="str">
        <f t="shared" si="0"/>
        <v/>
      </c>
      <c r="K6" s="11"/>
      <c r="L6" s="11"/>
      <c r="M6" s="19"/>
    </row>
    <row r="7" spans="1:13" ht="30" customHeight="1">
      <c r="A7" s="8">
        <v>5</v>
      </c>
      <c r="B7" s="108"/>
      <c r="C7" s="108"/>
      <c r="D7" s="108"/>
      <c r="E7" s="9"/>
      <c r="F7" s="9"/>
      <c r="G7" s="9"/>
      <c r="H7" s="9"/>
      <c r="I7" s="9"/>
      <c r="J7" s="9" t="str">
        <f t="shared" si="0"/>
        <v/>
      </c>
      <c r="K7" s="9"/>
      <c r="L7" s="9"/>
      <c r="M7" s="18"/>
    </row>
    <row r="8" spans="1:13" ht="30" customHeight="1">
      <c r="A8" s="10">
        <v>6</v>
      </c>
      <c r="B8" s="109"/>
      <c r="C8" s="109"/>
      <c r="D8" s="109"/>
      <c r="E8" s="11"/>
      <c r="F8" s="11"/>
      <c r="G8" s="11"/>
      <c r="H8" s="11"/>
      <c r="I8" s="11"/>
      <c r="J8" s="11" t="str">
        <f t="shared" si="0"/>
        <v/>
      </c>
      <c r="K8" s="11"/>
      <c r="L8" s="11"/>
      <c r="M8" s="19"/>
    </row>
    <row r="9" spans="1:13" ht="30" customHeight="1">
      <c r="A9" s="8">
        <v>7</v>
      </c>
      <c r="B9" s="108"/>
      <c r="C9" s="108"/>
      <c r="D9" s="108"/>
      <c r="E9" s="9"/>
      <c r="F9" s="9"/>
      <c r="G9" s="9"/>
      <c r="H9" s="9"/>
      <c r="I9" s="9"/>
      <c r="J9" s="9" t="str">
        <f t="shared" si="0"/>
        <v/>
      </c>
      <c r="K9" s="9"/>
      <c r="L9" s="9"/>
      <c r="M9" s="18"/>
    </row>
    <row r="10" spans="1:13" ht="30" customHeight="1">
      <c r="A10" s="10">
        <v>8</v>
      </c>
      <c r="B10" s="109"/>
      <c r="C10" s="109"/>
      <c r="D10" s="109"/>
      <c r="E10" s="11"/>
      <c r="F10" s="11"/>
      <c r="G10" s="11"/>
      <c r="H10" s="11"/>
      <c r="I10" s="11"/>
      <c r="J10" s="11" t="str">
        <f t="shared" si="0"/>
        <v/>
      </c>
      <c r="K10" s="11"/>
      <c r="L10" s="11"/>
      <c r="M10" s="19"/>
    </row>
    <row r="11" spans="1:13" ht="30" customHeight="1">
      <c r="A11" s="8">
        <v>9</v>
      </c>
      <c r="B11" s="108"/>
      <c r="C11" s="108"/>
      <c r="D11" s="108"/>
      <c r="E11" s="9"/>
      <c r="F11" s="9"/>
      <c r="G11" s="9"/>
      <c r="H11" s="9"/>
      <c r="I11" s="9"/>
      <c r="J11" s="9" t="str">
        <f t="shared" si="0"/>
        <v/>
      </c>
      <c r="K11" s="9"/>
      <c r="L11" s="9"/>
      <c r="M11" s="18"/>
    </row>
    <row r="12" spans="1:13" ht="30" customHeight="1">
      <c r="A12" s="10">
        <v>10</v>
      </c>
      <c r="B12" s="109"/>
      <c r="C12" s="109"/>
      <c r="D12" s="109"/>
      <c r="E12" s="11"/>
      <c r="F12" s="11"/>
      <c r="G12" s="11"/>
      <c r="H12" s="11"/>
      <c r="I12" s="11"/>
      <c r="J12" s="11" t="str">
        <f t="shared" si="0"/>
        <v/>
      </c>
      <c r="K12" s="11"/>
      <c r="L12" s="11"/>
      <c r="M12" s="19"/>
    </row>
    <row r="13" spans="1:13" ht="30" customHeight="1">
      <c r="A13" s="8">
        <v>11</v>
      </c>
      <c r="B13" s="108"/>
      <c r="C13" s="108"/>
      <c r="D13" s="108"/>
      <c r="E13" s="9"/>
      <c r="F13" s="9"/>
      <c r="G13" s="9"/>
      <c r="H13" s="9"/>
      <c r="I13" s="9"/>
      <c r="J13" s="9" t="str">
        <f t="shared" si="0"/>
        <v/>
      </c>
      <c r="K13" s="9"/>
      <c r="L13" s="9"/>
      <c r="M13" s="18"/>
    </row>
    <row r="14" spans="1:13" ht="30" customHeight="1" thickBot="1">
      <c r="A14" s="36">
        <v>12</v>
      </c>
      <c r="B14" s="110"/>
      <c r="C14" s="110"/>
      <c r="D14" s="110"/>
      <c r="E14" s="37"/>
      <c r="F14" s="37"/>
      <c r="G14" s="37"/>
      <c r="H14" s="37"/>
      <c r="I14" s="37"/>
      <c r="J14" s="37" t="str">
        <f t="shared" si="0"/>
        <v/>
      </c>
      <c r="K14" s="37"/>
      <c r="L14" s="37"/>
      <c r="M14" s="39"/>
    </row>
  </sheetData>
  <mergeCells count="1">
    <mergeCell ref="A1:M1"/>
  </mergeCells>
  <conditionalFormatting sqref="K1:K1048576">
    <cfRule type="cellIs" priority="2" dxfId="0" operator="equal">
      <formula>"暂未请购"</formula>
    </cfRule>
  </conditionalFormatting>
  <conditionalFormatting sqref="L1:L1048576">
    <cfRule type="cellIs" priority="1" dxfId="0" operator="equal">
      <formula>"暂未到货"</formula>
    </cfRule>
  </conditionalFormatting>
  <dataValidations count="1">
    <dataValidation type="list" allowBlank="1" showInputMessage="1" showErrorMessage="1" sqref="E3:E14">
      <formula1>基础信息!$B$3:$B14</formula1>
    </dataValidation>
  </dataValidations>
  <pageMargins left="0.75" right="0.75" top="1" bottom="1" header="0.5" footer="0.5"/>
  <pageSetup orientation="landscape" paperSize="9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500-000000000000}">
  <sheetPr>
    <tabColor theme="7" tint="0.79998"/>
  </sheetPr>
  <dimension ref="A1:K14"/>
  <sheetViews>
    <sheetView showGridLines="0" workbookViewId="0" topLeftCell="A1">
      <selection pane="topLeft" activeCell="A1" sqref="A1:K1"/>
    </sheetView>
  </sheetViews>
  <sheetFormatPr defaultColWidth="0" defaultRowHeight="30" customHeight="1"/>
  <cols>
    <col min="1" max="1" width="8.6" style="72" customWidth="1"/>
    <col min="2" max="5" width="12.6" style="72" customWidth="1"/>
    <col min="6" max="7" width="10.6" style="72" customWidth="1"/>
    <col min="8" max="8" width="10.6" style="94" customWidth="1"/>
    <col min="9" max="10" width="10.6" style="72" customWidth="1"/>
    <col min="11" max="11" width="12.6" style="72" customWidth="1"/>
    <col min="12" max="12" width="9" style="95" customWidth="1"/>
    <col min="13" max="16384" width="9" style="95" hidden="1"/>
  </cols>
  <sheetData>
    <row r="1" spans="1:11" s="72" customFormat="1" ht="50.1" customHeight="1">
      <c r="A1" s="96" t="s">
        <v>91</v>
      </c>
      <c r="B1" s="73"/>
      <c r="C1" s="73"/>
      <c r="D1" s="73"/>
      <c r="E1" s="73"/>
      <c r="F1" s="73"/>
      <c r="G1" s="73"/>
      <c r="H1" s="97"/>
      <c r="I1" s="73"/>
      <c r="J1" s="73"/>
      <c r="K1" s="104"/>
    </row>
    <row r="2" spans="1:11" s="72" customFormat="1" ht="30" customHeight="1" thickBot="1">
      <c r="A2" s="98" t="s">
        <v>20</v>
      </c>
      <c r="B2" s="76" t="s">
        <v>92</v>
      </c>
      <c r="C2" s="76" t="s">
        <v>21</v>
      </c>
      <c r="D2" s="76" t="s">
        <v>22</v>
      </c>
      <c r="E2" s="76" t="s">
        <v>23</v>
      </c>
      <c r="F2" s="76" t="s">
        <v>93</v>
      </c>
      <c r="G2" s="76" t="s">
        <v>26</v>
      </c>
      <c r="H2" s="99" t="s">
        <v>24</v>
      </c>
      <c r="I2" s="76" t="s">
        <v>94</v>
      </c>
      <c r="J2" s="76" t="s">
        <v>95</v>
      </c>
      <c r="K2" s="105" t="s">
        <v>30</v>
      </c>
    </row>
    <row r="3" spans="1:11" s="72" customFormat="1" ht="30" customHeight="1">
      <c r="A3" s="77">
        <v>1</v>
      </c>
      <c r="B3" s="78">
        <v>44501</v>
      </c>
      <c r="C3" s="80" t="s">
        <v>31</v>
      </c>
      <c r="D3" s="78" t="str">
        <f>IF(C3="","",VLOOKUP(C3,基础信息!$B$3:$K$10000,2,0))</f>
        <v>A1</v>
      </c>
      <c r="E3" s="78" t="str">
        <f>IF(C3="","",VLOOKUP(C3,基础信息!$B$3:$K$10000,3,0))</f>
        <v>1*1</v>
      </c>
      <c r="F3" s="79">
        <v>100</v>
      </c>
      <c r="G3" s="78" t="str">
        <f>IF(C3="","",VLOOKUP(C3,基础信息!$B$3:$K$10000,6,0))</f>
        <v>A01</v>
      </c>
      <c r="H3" s="88">
        <f>IF(C3="","",VLOOKUP(C3,基础信息!$B$3:$K$10000,4,0))</f>
        <v>100</v>
      </c>
      <c r="I3" s="79">
        <f>IF(E3="","",F3*H3)</f>
        <v>10000</v>
      </c>
      <c r="J3" s="79" t="s">
        <v>96</v>
      </c>
      <c r="K3" s="89"/>
    </row>
    <row r="4" spans="1:11" s="72" customFormat="1" ht="30" customHeight="1">
      <c r="A4" s="81">
        <v>2</v>
      </c>
      <c r="B4" s="82"/>
      <c r="C4" s="11"/>
      <c r="D4" s="82" t="str">
        <f>IF(C4="","",VLOOKUP(C4,基础信息!$B$3:$K$10000,2,0))</f>
        <v/>
      </c>
      <c r="E4" s="82" t="str">
        <f>IF(C4="","",VLOOKUP(C4,基础信息!$B$3:$K$10000,3,0))</f>
        <v/>
      </c>
      <c r="F4" s="83"/>
      <c r="G4" s="82" t="str">
        <f>IF(C4="","",VLOOKUP(C4,基础信息!$B$3:$K$10000,6,0))</f>
        <v/>
      </c>
      <c r="H4" s="90" t="str">
        <f>IF(C4="","",VLOOKUP(C4,基础信息!$B$3:$K$10000,4,0))</f>
        <v/>
      </c>
      <c r="I4" s="83" t="str">
        <f t="shared" si="0" ref="I4:I14">IF(E4="","",F4*H4)</f>
        <v/>
      </c>
      <c r="J4" s="83"/>
      <c r="K4" s="91"/>
    </row>
    <row r="5" spans="1:11" s="72" customFormat="1" ht="30" customHeight="1">
      <c r="A5" s="84">
        <v>3</v>
      </c>
      <c r="B5" s="85"/>
      <c r="C5" s="32"/>
      <c r="D5" s="85" t="str">
        <f>IF(C5="","",VLOOKUP(C5,基础信息!$B$3:$K$10000,2,0))</f>
        <v/>
      </c>
      <c r="E5" s="85" t="str">
        <f>IF(C5="","",VLOOKUP(C5,基础信息!$B$3:$K$10000,3,0))</f>
        <v/>
      </c>
      <c r="F5" s="86"/>
      <c r="G5" s="85" t="str">
        <f>IF(C5="","",VLOOKUP(C5,基础信息!$B$3:$K$10000,6,0))</f>
        <v/>
      </c>
      <c r="H5" s="92" t="str">
        <f>IF(C5="","",VLOOKUP(C5,基础信息!$B$3:$K$10000,4,0))</f>
        <v/>
      </c>
      <c r="I5" s="86" t="str">
        <f t="shared" si="0"/>
        <v/>
      </c>
      <c r="J5" s="86"/>
      <c r="K5" s="93"/>
    </row>
    <row r="6" spans="1:11" s="72" customFormat="1" ht="30" customHeight="1">
      <c r="A6" s="81">
        <v>4</v>
      </c>
      <c r="B6" s="82"/>
      <c r="C6" s="11"/>
      <c r="D6" s="82" t="str">
        <f>IF(C6="","",VLOOKUP(C6,基础信息!$B$3:$K$10000,2,0))</f>
        <v/>
      </c>
      <c r="E6" s="82" t="str">
        <f>IF(C6="","",VLOOKUP(C6,基础信息!$B$3:$K$10000,3,0))</f>
        <v/>
      </c>
      <c r="F6" s="83"/>
      <c r="G6" s="82" t="str">
        <f>IF(C6="","",VLOOKUP(C6,基础信息!$B$3:$K$10000,6,0))</f>
        <v/>
      </c>
      <c r="H6" s="90" t="str">
        <f>IF(C6="","",VLOOKUP(C6,基础信息!$B$3:$K$10000,4,0))</f>
        <v/>
      </c>
      <c r="I6" s="83" t="str">
        <f t="shared" si="0"/>
        <v/>
      </c>
      <c r="J6" s="83"/>
      <c r="K6" s="91"/>
    </row>
    <row r="7" spans="1:11" s="72" customFormat="1" ht="30" customHeight="1">
      <c r="A7" s="84">
        <v>5</v>
      </c>
      <c r="B7" s="85"/>
      <c r="C7" s="32"/>
      <c r="D7" s="85" t="str">
        <f>IF(C7="","",VLOOKUP(C7,基础信息!$B$3:$K$10000,2,0))</f>
        <v/>
      </c>
      <c r="E7" s="85" t="str">
        <f>IF(C7="","",VLOOKUP(C7,基础信息!$B$3:$K$10000,3,0))</f>
        <v/>
      </c>
      <c r="F7" s="86"/>
      <c r="G7" s="85" t="str">
        <f>IF(C7="","",VLOOKUP(C7,基础信息!$B$3:$K$10000,6,0))</f>
        <v/>
      </c>
      <c r="H7" s="92" t="str">
        <f>IF(C7="","",VLOOKUP(C7,基础信息!$B$3:$K$10000,4,0))</f>
        <v/>
      </c>
      <c r="I7" s="86" t="str">
        <f t="shared" si="0"/>
        <v/>
      </c>
      <c r="J7" s="86"/>
      <c r="K7" s="93"/>
    </row>
    <row r="8" spans="1:11" s="72" customFormat="1" ht="30" customHeight="1">
      <c r="A8" s="81">
        <v>6</v>
      </c>
      <c r="B8" s="82"/>
      <c r="C8" s="11"/>
      <c r="D8" s="82" t="str">
        <f>IF(C8="","",VLOOKUP(C8,基础信息!$B$3:$K$10000,2,0))</f>
        <v/>
      </c>
      <c r="E8" s="82" t="str">
        <f>IF(C8="","",VLOOKUP(C8,基础信息!$B$3:$K$10000,3,0))</f>
        <v/>
      </c>
      <c r="F8" s="83"/>
      <c r="G8" s="82" t="str">
        <f>IF(C8="","",VLOOKUP(C8,基础信息!$B$3:$K$10000,6,0))</f>
        <v/>
      </c>
      <c r="H8" s="90" t="str">
        <f>IF(C8="","",VLOOKUP(C8,基础信息!$B$3:$K$10000,4,0))</f>
        <v/>
      </c>
      <c r="I8" s="83" t="str">
        <f t="shared" si="0"/>
        <v/>
      </c>
      <c r="J8" s="83"/>
      <c r="K8" s="91"/>
    </row>
    <row r="9" spans="1:11" s="72" customFormat="1" ht="30" customHeight="1">
      <c r="A9" s="84">
        <v>7</v>
      </c>
      <c r="B9" s="85"/>
      <c r="C9" s="32"/>
      <c r="D9" s="85" t="str">
        <f>IF(C9="","",VLOOKUP(C9,基础信息!$B$3:$K$10000,2,0))</f>
        <v/>
      </c>
      <c r="E9" s="85" t="str">
        <f>IF(C9="","",VLOOKUP(C9,基础信息!$B$3:$K$10000,3,0))</f>
        <v/>
      </c>
      <c r="F9" s="86"/>
      <c r="G9" s="85" t="str">
        <f>IF(C9="","",VLOOKUP(C9,基础信息!$B$3:$K$10000,6,0))</f>
        <v/>
      </c>
      <c r="H9" s="92" t="str">
        <f>IF(C9="","",VLOOKUP(C9,基础信息!$B$3:$K$10000,4,0))</f>
        <v/>
      </c>
      <c r="I9" s="86" t="str">
        <f t="shared" si="0"/>
        <v/>
      </c>
      <c r="J9" s="86"/>
      <c r="K9" s="93"/>
    </row>
    <row r="10" spans="1:11" s="72" customFormat="1" ht="30" customHeight="1">
      <c r="A10" s="81">
        <v>8</v>
      </c>
      <c r="B10" s="82"/>
      <c r="C10" s="11"/>
      <c r="D10" s="82" t="str">
        <f>IF(C10="","",VLOOKUP(C10,基础信息!$B$3:$K$10000,2,0))</f>
        <v/>
      </c>
      <c r="E10" s="82" t="str">
        <f>IF(C10="","",VLOOKUP(C10,基础信息!$B$3:$K$10000,3,0))</f>
        <v/>
      </c>
      <c r="F10" s="83"/>
      <c r="G10" s="82" t="str">
        <f>IF(C10="","",VLOOKUP(C10,基础信息!$B$3:$K$10000,6,0))</f>
        <v/>
      </c>
      <c r="H10" s="90" t="str">
        <f>IF(C10="","",VLOOKUP(C10,基础信息!$B$3:$K$10000,4,0))</f>
        <v/>
      </c>
      <c r="I10" s="83" t="str">
        <f t="shared" si="0"/>
        <v/>
      </c>
      <c r="J10" s="83"/>
      <c r="K10" s="91"/>
    </row>
    <row r="11" spans="1:11" s="72" customFormat="1" ht="30" customHeight="1">
      <c r="A11" s="84">
        <v>9</v>
      </c>
      <c r="B11" s="85"/>
      <c r="C11" s="32"/>
      <c r="D11" s="85" t="str">
        <f>IF(C11="","",VLOOKUP(C11,基础信息!$B$3:$K$10000,2,0))</f>
        <v/>
      </c>
      <c r="E11" s="85" t="str">
        <f>IF(C11="","",VLOOKUP(C11,基础信息!$B$3:$K$10000,3,0))</f>
        <v/>
      </c>
      <c r="F11" s="86"/>
      <c r="G11" s="85" t="str">
        <f>IF(C11="","",VLOOKUP(C11,基础信息!$B$3:$K$10000,6,0))</f>
        <v/>
      </c>
      <c r="H11" s="92" t="str">
        <f>IF(C11="","",VLOOKUP(C11,基础信息!$B$3:$K$10000,4,0))</f>
        <v/>
      </c>
      <c r="I11" s="86" t="str">
        <f t="shared" si="0"/>
        <v/>
      </c>
      <c r="J11" s="86"/>
      <c r="K11" s="93"/>
    </row>
    <row r="12" spans="1:11" s="72" customFormat="1" ht="30" customHeight="1">
      <c r="A12" s="81">
        <v>10</v>
      </c>
      <c r="B12" s="82"/>
      <c r="C12" s="11"/>
      <c r="D12" s="82" t="str">
        <f>IF(C12="","",VLOOKUP(C12,基础信息!$B$3:$K$10000,2,0))</f>
        <v/>
      </c>
      <c r="E12" s="82" t="str">
        <f>IF(C12="","",VLOOKUP(C12,基础信息!$B$3:$K$10000,3,0))</f>
        <v/>
      </c>
      <c r="F12" s="83"/>
      <c r="G12" s="82" t="str">
        <f>IF(C12="","",VLOOKUP(C12,基础信息!$B$3:$K$10000,6,0))</f>
        <v/>
      </c>
      <c r="H12" s="90" t="str">
        <f>IF(C12="","",VLOOKUP(C12,基础信息!$B$3:$K$10000,4,0))</f>
        <v/>
      </c>
      <c r="I12" s="83" t="str">
        <f t="shared" si="0"/>
        <v/>
      </c>
      <c r="J12" s="83"/>
      <c r="K12" s="91"/>
    </row>
    <row r="13" spans="1:11" s="72" customFormat="1" ht="30" customHeight="1">
      <c r="A13" s="84">
        <v>11</v>
      </c>
      <c r="B13" s="85"/>
      <c r="C13" s="32"/>
      <c r="D13" s="85" t="str">
        <f>IF(C13="","",VLOOKUP(C13,基础信息!$B$3:$K$10000,2,0))</f>
        <v/>
      </c>
      <c r="E13" s="85" t="str">
        <f>IF(C13="","",VLOOKUP(C13,基础信息!$B$3:$K$10000,3,0))</f>
        <v/>
      </c>
      <c r="F13" s="86"/>
      <c r="G13" s="85" t="str">
        <f>IF(C13="","",VLOOKUP(C13,基础信息!$B$3:$K$10000,6,0))</f>
        <v/>
      </c>
      <c r="H13" s="92" t="str">
        <f>IF(C13="","",VLOOKUP(C13,基础信息!$B$3:$K$10000,4,0))</f>
        <v/>
      </c>
      <c r="I13" s="86" t="str">
        <f t="shared" si="0"/>
        <v/>
      </c>
      <c r="J13" s="86"/>
      <c r="K13" s="93"/>
    </row>
    <row r="14" spans="1:11" s="72" customFormat="1" ht="30" customHeight="1" thickBot="1">
      <c r="A14" s="100">
        <v>12</v>
      </c>
      <c r="B14" s="101"/>
      <c r="C14" s="37"/>
      <c r="D14" s="101" t="str">
        <f>IF(C14="","",VLOOKUP(C14,基础信息!$B$3:$K$10000,2,0))</f>
        <v/>
      </c>
      <c r="E14" s="101" t="str">
        <f>IF(C14="","",VLOOKUP(C14,基础信息!$B$3:$K$10000,3,0))</f>
        <v/>
      </c>
      <c r="F14" s="102"/>
      <c r="G14" s="101" t="str">
        <f>IF(C14="","",VLOOKUP(C14,基础信息!$B$3:$K$10000,6,0))</f>
        <v/>
      </c>
      <c r="H14" s="103" t="str">
        <f>IF(C14="","",VLOOKUP(C14,基础信息!$B$3:$K$10000,4,0))</f>
        <v/>
      </c>
      <c r="I14" s="102" t="str">
        <f t="shared" si="0"/>
        <v/>
      </c>
      <c r="J14" s="102"/>
      <c r="K14" s="106"/>
    </row>
  </sheetData>
  <sheetProtection selectLockedCells="1"/>
  <mergeCells count="1">
    <mergeCell ref="A1:K1"/>
  </mergeCells>
  <dataValidations count="1">
    <dataValidation type="list" allowBlank="1" showInputMessage="1" showErrorMessage="1" sqref="C3:C14">
      <formula1>基础信息!$B$3:$B14</formula1>
    </dataValidation>
  </dataValidations>
  <pageMargins left="0.75" right="0.75" top="1" bottom="1" header="0.511805555555556" footer="0.511805555555556"/>
  <pageSetup orientation="landscape" paperSize="9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600-000000000000}">
  <sheetPr>
    <tabColor theme="7" tint="0.79998"/>
  </sheetPr>
  <dimension ref="A1:M210"/>
  <sheetViews>
    <sheetView showGridLines="0" workbookViewId="0" topLeftCell="A1">
      <selection pane="topLeft" activeCell="A1" sqref="A1:M1"/>
    </sheetView>
  </sheetViews>
  <sheetFormatPr defaultColWidth="0" defaultRowHeight="30" customHeight="1"/>
  <cols>
    <col min="1" max="1" width="6.6" style="40" customWidth="1"/>
    <col min="2" max="3" width="10.6" style="40" customWidth="1"/>
    <col min="4" max="4" width="10.6" style="72" customWidth="1"/>
    <col min="5" max="5" width="13.6" style="40" customWidth="1"/>
    <col min="6" max="6" width="10.6" style="40" customWidth="1"/>
    <col min="7" max="7" width="10.6" style="72" customWidth="1"/>
    <col min="8" max="9" width="10.6" style="40" customWidth="1"/>
    <col min="10" max="10" width="8.6" style="72" customWidth="1"/>
    <col min="11" max="11" width="10.6" style="72" customWidth="1"/>
    <col min="12" max="13" width="10.6" style="40" customWidth="1"/>
    <col min="14" max="14" width="1.5" style="3" customWidth="1"/>
    <col min="15" max="16384" width="9" style="3" hidden="1"/>
  </cols>
  <sheetData>
    <row r="1" spans="1:13" s="40" customFormat="1" ht="50.1" customHeight="1">
      <c r="A1" s="44" t="s">
        <v>97</v>
      </c>
      <c r="B1" s="45"/>
      <c r="C1" s="45"/>
      <c r="D1" s="73"/>
      <c r="E1" s="45"/>
      <c r="F1" s="45"/>
      <c r="G1" s="73"/>
      <c r="H1" s="45"/>
      <c r="I1" s="45"/>
      <c r="J1" s="73"/>
      <c r="K1" s="73"/>
      <c r="L1" s="45"/>
      <c r="M1" s="62"/>
    </row>
    <row r="2" spans="1:13" s="40" customFormat="1" ht="30" customHeight="1" thickBot="1">
      <c r="A2" s="74" t="s">
        <v>20</v>
      </c>
      <c r="B2" s="75" t="s">
        <v>98</v>
      </c>
      <c r="C2" s="75" t="s">
        <v>99</v>
      </c>
      <c r="D2" s="76" t="s">
        <v>100</v>
      </c>
      <c r="E2" s="75" t="s">
        <v>21</v>
      </c>
      <c r="F2" s="75" t="s">
        <v>22</v>
      </c>
      <c r="G2" s="76" t="s">
        <v>23</v>
      </c>
      <c r="H2" s="75" t="s">
        <v>101</v>
      </c>
      <c r="I2" s="75" t="s">
        <v>102</v>
      </c>
      <c r="J2" s="76" t="s">
        <v>24</v>
      </c>
      <c r="K2" s="76" t="s">
        <v>94</v>
      </c>
      <c r="L2" s="75" t="s">
        <v>95</v>
      </c>
      <c r="M2" s="87" t="s">
        <v>30</v>
      </c>
    </row>
    <row r="3" spans="1:13" s="40" customFormat="1" ht="30" customHeight="1">
      <c r="A3" s="77">
        <v>1</v>
      </c>
      <c r="B3" s="78">
        <v>44199</v>
      </c>
      <c r="C3" s="78" t="s">
        <v>87</v>
      </c>
      <c r="D3" s="79" t="s">
        <v>103</v>
      </c>
      <c r="E3" s="80" t="s">
        <v>31</v>
      </c>
      <c r="F3" s="78" t="str">
        <f>IF(E3="","",VLOOKUP(E3,基础信息!$B$3:$K$10000,2,0))</f>
        <v>A1</v>
      </c>
      <c r="G3" s="78" t="str">
        <f>IF(E3="","",VLOOKUP(E3,基础信息!$B$3:$K$10000,3,0))</f>
        <v>1*1</v>
      </c>
      <c r="H3" s="79">
        <v>10</v>
      </c>
      <c r="I3" s="78" t="str">
        <f>IF(E3="","",VLOOKUP(E3,基础信息!$B$3:$K$10000,6,0))</f>
        <v>A01</v>
      </c>
      <c r="J3" s="88">
        <f>IF(E3="","",VLOOKUP(E3,基础信息!$B$3:$K$10000,4,0))</f>
        <v>100</v>
      </c>
      <c r="K3" s="79">
        <f>IF(E3="","",H3*J3)</f>
        <v>1000</v>
      </c>
      <c r="L3" s="79" t="s">
        <v>96</v>
      </c>
      <c r="M3" s="89"/>
    </row>
    <row r="4" spans="1:13" s="40" customFormat="1" ht="30" customHeight="1">
      <c r="A4" s="81">
        <v>2</v>
      </c>
      <c r="B4" s="82"/>
      <c r="C4" s="82"/>
      <c r="D4" s="83"/>
      <c r="E4" s="11"/>
      <c r="F4" s="82" t="str">
        <f>IF(E4="","",VLOOKUP(E4,基础信息!$B$3:$K$10000,2,0))</f>
        <v/>
      </c>
      <c r="G4" s="82" t="str">
        <f>IF(E4="","",VLOOKUP(E4,基础信息!$B$3:$K$10000,3,0))</f>
        <v/>
      </c>
      <c r="H4" s="83"/>
      <c r="I4" s="82" t="str">
        <f>IF(E4="","",VLOOKUP(E4,基础信息!$B$3:$K$10000,6,0))</f>
        <v/>
      </c>
      <c r="J4" s="90" t="str">
        <f>IF(E4="","",VLOOKUP(E4,基础信息!$B$3:$K$10000,4,0))</f>
        <v/>
      </c>
      <c r="K4" s="83" t="str">
        <f t="shared" si="0" ref="K4:K13">IF(E4="","",H4*J4)</f>
        <v/>
      </c>
      <c r="L4" s="83"/>
      <c r="M4" s="91"/>
    </row>
    <row r="5" spans="1:13" s="40" customFormat="1" ht="30" customHeight="1">
      <c r="A5" s="84">
        <v>3</v>
      </c>
      <c r="B5" s="85"/>
      <c r="C5" s="85"/>
      <c r="D5" s="86"/>
      <c r="E5" s="32"/>
      <c r="F5" s="85" t="str">
        <f>IF(E5="","",VLOOKUP(E5,基础信息!$B$3:$K$10000,2,0))</f>
        <v/>
      </c>
      <c r="G5" s="85" t="str">
        <f>IF(E5="","",VLOOKUP(E5,基础信息!$B$3:$K$10000,3,0))</f>
        <v/>
      </c>
      <c r="H5" s="86"/>
      <c r="I5" s="85" t="str">
        <f>IF(E5="","",VLOOKUP(E5,基础信息!$B$3:$K$10000,6,0))</f>
        <v/>
      </c>
      <c r="J5" s="92" t="str">
        <f>IF(E5="","",VLOOKUP(E5,基础信息!$B$3:$K$10000,4,0))</f>
        <v/>
      </c>
      <c r="K5" s="86" t="str">
        <f t="shared" si="0"/>
        <v/>
      </c>
      <c r="L5" s="86"/>
      <c r="M5" s="93"/>
    </row>
    <row r="6" spans="1:13" s="40" customFormat="1" ht="30" customHeight="1">
      <c r="A6" s="81">
        <v>4</v>
      </c>
      <c r="B6" s="82"/>
      <c r="C6" s="82"/>
      <c r="D6" s="83"/>
      <c r="E6" s="11"/>
      <c r="F6" s="82" t="str">
        <f>IF(E6="","",VLOOKUP(E6,基础信息!$B$3:$K$10000,2,0))</f>
        <v/>
      </c>
      <c r="G6" s="82" t="str">
        <f>IF(E6="","",VLOOKUP(E6,基础信息!$B$3:$K$10000,3,0))</f>
        <v/>
      </c>
      <c r="H6" s="83"/>
      <c r="I6" s="82" t="str">
        <f>IF(E6="","",VLOOKUP(E6,基础信息!$B$3:$K$10000,6,0))</f>
        <v/>
      </c>
      <c r="J6" s="90" t="str">
        <f>IF(E6="","",VLOOKUP(E6,基础信息!$B$3:$K$10000,4,0))</f>
        <v/>
      </c>
      <c r="K6" s="83" t="str">
        <f t="shared" si="0"/>
        <v/>
      </c>
      <c r="L6" s="83"/>
      <c r="M6" s="91"/>
    </row>
    <row r="7" spans="1:13" s="40" customFormat="1" ht="30" customHeight="1">
      <c r="A7" s="84">
        <v>5</v>
      </c>
      <c r="B7" s="85"/>
      <c r="C7" s="85"/>
      <c r="D7" s="86"/>
      <c r="E7" s="32"/>
      <c r="F7" s="85" t="str">
        <f>IF(E7="","",VLOOKUP(E7,基础信息!$B$3:$K$10000,2,0))</f>
        <v/>
      </c>
      <c r="G7" s="85" t="str">
        <f>IF(E7="","",VLOOKUP(E7,基础信息!$B$3:$K$10000,3,0))</f>
        <v/>
      </c>
      <c r="H7" s="86"/>
      <c r="I7" s="85" t="str">
        <f>IF(E7="","",VLOOKUP(E7,基础信息!$B$3:$K$10000,6,0))</f>
        <v/>
      </c>
      <c r="J7" s="92" t="str">
        <f>IF(E7="","",VLOOKUP(E7,基础信息!$B$3:$K$10000,4,0))</f>
        <v/>
      </c>
      <c r="K7" s="86" t="str">
        <f t="shared" si="0"/>
        <v/>
      </c>
      <c r="L7" s="86"/>
      <c r="M7" s="93"/>
    </row>
    <row r="8" spans="1:13" s="40" customFormat="1" ht="30" customHeight="1">
      <c r="A8" s="81">
        <v>6</v>
      </c>
      <c r="B8" s="82"/>
      <c r="C8" s="82"/>
      <c r="D8" s="83"/>
      <c r="E8" s="11"/>
      <c r="F8" s="82" t="str">
        <f>IF(E8="","",VLOOKUP(E8,基础信息!$B$3:$K$10000,2,0))</f>
        <v/>
      </c>
      <c r="G8" s="82" t="str">
        <f>IF(E8="","",VLOOKUP(E8,基础信息!$B$3:$K$10000,3,0))</f>
        <v/>
      </c>
      <c r="H8" s="83"/>
      <c r="I8" s="82" t="str">
        <f>IF(E8="","",VLOOKUP(E8,基础信息!$B$3:$K$10000,6,0))</f>
        <v/>
      </c>
      <c r="J8" s="90" t="str">
        <f>IF(E8="","",VLOOKUP(E8,基础信息!$B$3:$K$10000,4,0))</f>
        <v/>
      </c>
      <c r="K8" s="83" t="str">
        <f t="shared" si="0"/>
        <v/>
      </c>
      <c r="L8" s="83"/>
      <c r="M8" s="91"/>
    </row>
    <row r="9" spans="1:13" s="40" customFormat="1" ht="30" customHeight="1">
      <c r="A9" s="84">
        <v>7</v>
      </c>
      <c r="B9" s="85"/>
      <c r="C9" s="85"/>
      <c r="D9" s="86"/>
      <c r="E9" s="32"/>
      <c r="F9" s="85" t="str">
        <f>IF(E9="","",VLOOKUP(E9,基础信息!$B$3:$K$10000,2,0))</f>
        <v/>
      </c>
      <c r="G9" s="85" t="str">
        <f>IF(E9="","",VLOOKUP(E9,基础信息!$B$3:$K$10000,3,0))</f>
        <v/>
      </c>
      <c r="H9" s="86"/>
      <c r="I9" s="85" t="str">
        <f>IF(E9="","",VLOOKUP(E9,基础信息!$B$3:$K$10000,6,0))</f>
        <v/>
      </c>
      <c r="J9" s="92" t="str">
        <f>IF(E9="","",VLOOKUP(E9,基础信息!$B$3:$K$10000,4,0))</f>
        <v/>
      </c>
      <c r="K9" s="86" t="str">
        <f t="shared" si="0"/>
        <v/>
      </c>
      <c r="L9" s="86"/>
      <c r="M9" s="93"/>
    </row>
    <row r="10" spans="1:13" s="40" customFormat="1" ht="30" customHeight="1">
      <c r="A10" s="81">
        <v>8</v>
      </c>
      <c r="B10" s="82"/>
      <c r="C10" s="82"/>
      <c r="D10" s="83"/>
      <c r="E10" s="11"/>
      <c r="F10" s="82" t="str">
        <f>IF(E10="","",VLOOKUP(E10,基础信息!$B$3:$K$10000,2,0))</f>
        <v/>
      </c>
      <c r="G10" s="82" t="str">
        <f>IF(E10="","",VLOOKUP(E10,基础信息!$B$3:$K$10000,3,0))</f>
        <v/>
      </c>
      <c r="H10" s="83"/>
      <c r="I10" s="82" t="str">
        <f>IF(E10="","",VLOOKUP(E10,基础信息!$B$3:$K$10000,6,0))</f>
        <v/>
      </c>
      <c r="J10" s="90" t="str">
        <f>IF(E10="","",VLOOKUP(E10,基础信息!$B$3:$K$10000,4,0))</f>
        <v/>
      </c>
      <c r="K10" s="83" t="str">
        <f t="shared" si="0"/>
        <v/>
      </c>
      <c r="L10" s="83"/>
      <c r="M10" s="91"/>
    </row>
    <row r="11" spans="1:13" s="40" customFormat="1" ht="30" customHeight="1">
      <c r="A11" s="84">
        <v>9</v>
      </c>
      <c r="B11" s="85"/>
      <c r="C11" s="85"/>
      <c r="D11" s="86"/>
      <c r="E11" s="32"/>
      <c r="F11" s="85" t="str">
        <f>IF(E11="","",VLOOKUP(E11,基础信息!$B$3:$K$10000,2,0))</f>
        <v/>
      </c>
      <c r="G11" s="85" t="str">
        <f>IF(E11="","",VLOOKUP(E11,基础信息!$B$3:$K$10000,3,0))</f>
        <v/>
      </c>
      <c r="H11" s="86"/>
      <c r="I11" s="85" t="str">
        <f>IF(E11="","",VLOOKUP(E11,基础信息!$B$3:$K$10000,6,0))</f>
        <v/>
      </c>
      <c r="J11" s="92" t="str">
        <f>IF(E11="","",VLOOKUP(E11,基础信息!$B$3:$K$10000,4,0))</f>
        <v/>
      </c>
      <c r="K11" s="86" t="str">
        <f t="shared" si="0"/>
        <v/>
      </c>
      <c r="L11" s="86"/>
      <c r="M11" s="93"/>
    </row>
    <row r="12" spans="1:13" s="40" customFormat="1" ht="30" customHeight="1">
      <c r="A12" s="81">
        <v>10</v>
      </c>
      <c r="B12" s="82"/>
      <c r="C12" s="82"/>
      <c r="D12" s="83"/>
      <c r="E12" s="11"/>
      <c r="F12" s="82" t="str">
        <f>IF(E12="","",VLOOKUP(E12,基础信息!$B$3:$K$10000,2,0))</f>
        <v/>
      </c>
      <c r="G12" s="82" t="str">
        <f>IF(E12="","",VLOOKUP(E12,基础信息!$B$3:$K$10000,3,0))</f>
        <v/>
      </c>
      <c r="H12" s="83"/>
      <c r="I12" s="82" t="str">
        <f>IF(E12="","",VLOOKUP(E12,基础信息!$B$3:$K$10000,6,0))</f>
        <v/>
      </c>
      <c r="J12" s="90" t="str">
        <f>IF(E12="","",VLOOKUP(E12,基础信息!$B$3:$K$10000,4,0))</f>
        <v/>
      </c>
      <c r="K12" s="83" t="str">
        <f t="shared" si="0"/>
        <v/>
      </c>
      <c r="L12" s="83"/>
      <c r="M12" s="91"/>
    </row>
    <row r="13" spans="1:13" s="40" customFormat="1" ht="30" customHeight="1">
      <c r="A13" s="84">
        <v>11</v>
      </c>
      <c r="B13" s="85"/>
      <c r="C13" s="85"/>
      <c r="D13" s="86"/>
      <c r="E13" s="32"/>
      <c r="F13" s="85" t="str">
        <f>IF(E13="","",VLOOKUP(E13,基础信息!$B$3:$K$10000,2,0))</f>
        <v/>
      </c>
      <c r="G13" s="85" t="str">
        <f>IF(E13="","",VLOOKUP(E13,基础信息!$B$3:$K$10000,3,0))</f>
        <v/>
      </c>
      <c r="H13" s="86"/>
      <c r="I13" s="85" t="str">
        <f>IF(E13="","",VLOOKUP(E13,基础信息!$B$3:$K$10000,6,0))</f>
        <v/>
      </c>
      <c r="J13" s="92" t="str">
        <f>IF(E13="","",VLOOKUP(E13,基础信息!$B$3:$K$10000,4,0))</f>
        <v/>
      </c>
      <c r="K13" s="86" t="str">
        <f t="shared" si="0"/>
        <v/>
      </c>
      <c r="L13" s="86"/>
      <c r="M13" s="93"/>
    </row>
    <row r="14" spans="1:13" s="40" customFormat="1" ht="30" customHeight="1">
      <c r="A14" s="81">
        <v>12</v>
      </c>
      <c r="B14" s="82"/>
      <c r="C14" s="82"/>
      <c r="D14" s="83"/>
      <c r="E14" s="11"/>
      <c r="F14" s="82" t="str">
        <f>IF(E14="","",VLOOKUP(E14,基础信息!$B$3:$K$10000,2,0))</f>
        <v/>
      </c>
      <c r="G14" s="82" t="str">
        <f>IF(E14="","",VLOOKUP(E14,基础信息!$B$3:$K$10000,3,0))</f>
        <v/>
      </c>
      <c r="H14" s="83"/>
      <c r="I14" s="82" t="str">
        <f>IF(E14="","",VLOOKUP(E14,基础信息!$B$3:$K$10000,6,0))</f>
        <v/>
      </c>
      <c r="J14" s="90" t="str">
        <f>IF(E14="","",VLOOKUP(E14,基础信息!$B$3:$K$10000,4,0))</f>
        <v/>
      </c>
      <c r="K14" s="83" t="str">
        <f t="shared" si="1" ref="K14:K77">IF(E14="","",H14*J14)</f>
        <v/>
      </c>
      <c r="L14" s="83"/>
      <c r="M14" s="91"/>
    </row>
    <row r="15" spans="1:13" ht="30" customHeight="1">
      <c r="A15" s="84">
        <v>13</v>
      </c>
      <c r="B15" s="85"/>
      <c r="C15" s="85"/>
      <c r="D15" s="86"/>
      <c r="E15" s="32"/>
      <c r="F15" s="85" t="str">
        <f>IF(E15="","",VLOOKUP(E15,基础信息!$B$3:$K$10000,2,0))</f>
        <v/>
      </c>
      <c r="G15" s="85" t="str">
        <f>IF(E15="","",VLOOKUP(E15,基础信息!$B$3:$K$10000,3,0))</f>
        <v/>
      </c>
      <c r="H15" s="86"/>
      <c r="I15" s="85" t="str">
        <f>IF(E15="","",VLOOKUP(E15,基础信息!$B$3:$K$10000,6,0))</f>
        <v/>
      </c>
      <c r="J15" s="92" t="str">
        <f>IF(E15="","",VLOOKUP(E15,基础信息!$B$3:$K$10000,4,0))</f>
        <v/>
      </c>
      <c r="K15" s="86" t="str">
        <f t="shared" si="1"/>
        <v/>
      </c>
      <c r="L15" s="86"/>
      <c r="M15" s="93"/>
    </row>
    <row r="16" spans="1:13" ht="30" customHeight="1">
      <c r="A16" s="81">
        <v>14</v>
      </c>
      <c r="B16" s="82"/>
      <c r="C16" s="82"/>
      <c r="D16" s="83"/>
      <c r="E16" s="11"/>
      <c r="F16" s="82" t="str">
        <f>IF(E16="","",VLOOKUP(E16,基础信息!$B$3:$K$10000,2,0))</f>
        <v/>
      </c>
      <c r="G16" s="82" t="str">
        <f>IF(E16="","",VLOOKUP(E16,基础信息!$B$3:$K$10000,3,0))</f>
        <v/>
      </c>
      <c r="H16" s="83"/>
      <c r="I16" s="82" t="str">
        <f>IF(E16="","",VLOOKUP(E16,基础信息!$B$3:$K$10000,6,0))</f>
        <v/>
      </c>
      <c r="J16" s="90" t="str">
        <f>IF(E16="","",VLOOKUP(E16,基础信息!$B$3:$K$10000,4,0))</f>
        <v/>
      </c>
      <c r="K16" s="83" t="str">
        <f t="shared" si="1"/>
        <v/>
      </c>
      <c r="L16" s="83"/>
      <c r="M16" s="91"/>
    </row>
    <row r="17" spans="1:13" ht="30" customHeight="1">
      <c r="A17" s="84">
        <v>15</v>
      </c>
      <c r="B17" s="85"/>
      <c r="C17" s="85"/>
      <c r="D17" s="86"/>
      <c r="E17" s="32"/>
      <c r="F17" s="85" t="str">
        <f>IF(E17="","",VLOOKUP(E17,基础信息!$B$3:$K$10000,2,0))</f>
        <v/>
      </c>
      <c r="G17" s="85" t="str">
        <f>IF(E17="","",VLOOKUP(E17,基础信息!$B$3:$K$10000,3,0))</f>
        <v/>
      </c>
      <c r="H17" s="86"/>
      <c r="I17" s="85" t="str">
        <f>IF(E17="","",VLOOKUP(E17,基础信息!$B$3:$K$10000,6,0))</f>
        <v/>
      </c>
      <c r="J17" s="92" t="str">
        <f>IF(E17="","",VLOOKUP(E17,基础信息!$B$3:$K$10000,4,0))</f>
        <v/>
      </c>
      <c r="K17" s="86" t="str">
        <f t="shared" si="1"/>
        <v/>
      </c>
      <c r="L17" s="86"/>
      <c r="M17" s="93"/>
    </row>
    <row r="18" spans="1:13" ht="30" customHeight="1">
      <c r="A18" s="81">
        <v>16</v>
      </c>
      <c r="B18" s="82"/>
      <c r="C18" s="82"/>
      <c r="D18" s="83"/>
      <c r="E18" s="11"/>
      <c r="F18" s="82" t="str">
        <f>IF(E18="","",VLOOKUP(E18,基础信息!$B$3:$K$10000,2,0))</f>
        <v/>
      </c>
      <c r="G18" s="82" t="str">
        <f>IF(E18="","",VLOOKUP(E18,基础信息!$B$3:$K$10000,3,0))</f>
        <v/>
      </c>
      <c r="H18" s="83"/>
      <c r="I18" s="82" t="str">
        <f>IF(E18="","",VLOOKUP(E18,基础信息!$B$3:$K$10000,6,0))</f>
        <v/>
      </c>
      <c r="J18" s="90" t="str">
        <f>IF(E18="","",VLOOKUP(E18,基础信息!$B$3:$K$10000,4,0))</f>
        <v/>
      </c>
      <c r="K18" s="83" t="str">
        <f t="shared" si="1"/>
        <v/>
      </c>
      <c r="L18" s="83"/>
      <c r="M18" s="91"/>
    </row>
    <row r="19" spans="1:13" ht="30" customHeight="1">
      <c r="A19" s="84">
        <v>17</v>
      </c>
      <c r="B19" s="85"/>
      <c r="C19" s="85"/>
      <c r="D19" s="86"/>
      <c r="E19" s="32"/>
      <c r="F19" s="85" t="str">
        <f>IF(E19="","",VLOOKUP(E19,基础信息!$B$3:$K$10000,2,0))</f>
        <v/>
      </c>
      <c r="G19" s="85" t="str">
        <f>IF(E19="","",VLOOKUP(E19,基础信息!$B$3:$K$10000,3,0))</f>
        <v/>
      </c>
      <c r="H19" s="86"/>
      <c r="I19" s="85" t="str">
        <f>IF(E19="","",VLOOKUP(E19,基础信息!$B$3:$K$10000,6,0))</f>
        <v/>
      </c>
      <c r="J19" s="92" t="str">
        <f>IF(E19="","",VLOOKUP(E19,基础信息!$B$3:$K$10000,4,0))</f>
        <v/>
      </c>
      <c r="K19" s="86" t="str">
        <f t="shared" si="1"/>
        <v/>
      </c>
      <c r="L19" s="86"/>
      <c r="M19" s="93"/>
    </row>
    <row r="20" spans="1:13" ht="30" customHeight="1">
      <c r="A20" s="81">
        <v>18</v>
      </c>
      <c r="B20" s="82"/>
      <c r="C20" s="82"/>
      <c r="D20" s="83"/>
      <c r="E20" s="11"/>
      <c r="F20" s="82" t="str">
        <f>IF(E20="","",VLOOKUP(E20,基础信息!$B$3:$K$10000,2,0))</f>
        <v/>
      </c>
      <c r="G20" s="82" t="str">
        <f>IF(E20="","",VLOOKUP(E20,基础信息!$B$3:$K$10000,3,0))</f>
        <v/>
      </c>
      <c r="H20" s="83"/>
      <c r="I20" s="82" t="str">
        <f>IF(E20="","",VLOOKUP(E20,基础信息!$B$3:$K$10000,6,0))</f>
        <v/>
      </c>
      <c r="J20" s="90" t="str">
        <f>IF(E20="","",VLOOKUP(E20,基础信息!$B$3:$K$10000,4,0))</f>
        <v/>
      </c>
      <c r="K20" s="83" t="str">
        <f t="shared" si="1"/>
        <v/>
      </c>
      <c r="L20" s="83"/>
      <c r="M20" s="91"/>
    </row>
    <row r="21" spans="1:13" ht="30" customHeight="1">
      <c r="A21" s="84">
        <v>19</v>
      </c>
      <c r="B21" s="85"/>
      <c r="C21" s="85"/>
      <c r="D21" s="86"/>
      <c r="E21" s="32"/>
      <c r="F21" s="85" t="str">
        <f>IF(E21="","",VLOOKUP(E21,基础信息!$B$3:$K$10000,2,0))</f>
        <v/>
      </c>
      <c r="G21" s="85" t="str">
        <f>IF(E21="","",VLOOKUP(E21,基础信息!$B$3:$K$10000,3,0))</f>
        <v/>
      </c>
      <c r="H21" s="86"/>
      <c r="I21" s="85" t="str">
        <f>IF(E21="","",VLOOKUP(E21,基础信息!$B$3:$K$10000,6,0))</f>
        <v/>
      </c>
      <c r="J21" s="92" t="str">
        <f>IF(E21="","",VLOOKUP(E21,基础信息!$B$3:$K$10000,4,0))</f>
        <v/>
      </c>
      <c r="K21" s="86" t="str">
        <f t="shared" si="1"/>
        <v/>
      </c>
      <c r="L21" s="86"/>
      <c r="M21" s="93"/>
    </row>
    <row r="22" spans="1:13" ht="30" customHeight="1">
      <c r="A22" s="81">
        <v>20</v>
      </c>
      <c r="B22" s="82"/>
      <c r="C22" s="82"/>
      <c r="D22" s="83"/>
      <c r="E22" s="11"/>
      <c r="F22" s="82" t="str">
        <f>IF(E22="","",VLOOKUP(E22,基础信息!$B$3:$K$10000,2,0))</f>
        <v/>
      </c>
      <c r="G22" s="82" t="str">
        <f>IF(E22="","",VLOOKUP(E22,基础信息!$B$3:$K$10000,3,0))</f>
        <v/>
      </c>
      <c r="H22" s="83"/>
      <c r="I22" s="82" t="str">
        <f>IF(E22="","",VLOOKUP(E22,基础信息!$B$3:$K$10000,6,0))</f>
        <v/>
      </c>
      <c r="J22" s="90" t="str">
        <f>IF(E22="","",VLOOKUP(E22,基础信息!$B$3:$K$10000,4,0))</f>
        <v/>
      </c>
      <c r="K22" s="83" t="str">
        <f t="shared" si="1"/>
        <v/>
      </c>
      <c r="L22" s="83"/>
      <c r="M22" s="91"/>
    </row>
    <row r="23" spans="1:13" ht="30" customHeight="1">
      <c r="A23" s="84">
        <v>21</v>
      </c>
      <c r="B23" s="85"/>
      <c r="C23" s="85"/>
      <c r="D23" s="86"/>
      <c r="E23" s="32"/>
      <c r="F23" s="85" t="str">
        <f>IF(E23="","",VLOOKUP(E23,基础信息!$B$3:$K$10000,2,0))</f>
        <v/>
      </c>
      <c r="G23" s="85" t="str">
        <f>IF(E23="","",VLOOKUP(E23,基础信息!$B$3:$K$10000,3,0))</f>
        <v/>
      </c>
      <c r="H23" s="86"/>
      <c r="I23" s="85" t="str">
        <f>IF(E23="","",VLOOKUP(E23,基础信息!$B$3:$K$10000,6,0))</f>
        <v/>
      </c>
      <c r="J23" s="92" t="str">
        <f>IF(E23="","",VLOOKUP(E23,基础信息!$B$3:$K$10000,4,0))</f>
        <v/>
      </c>
      <c r="K23" s="86" t="str">
        <f t="shared" si="1"/>
        <v/>
      </c>
      <c r="L23" s="86"/>
      <c r="M23" s="93"/>
    </row>
    <row r="24" spans="1:13" ht="30" customHeight="1">
      <c r="A24" s="81">
        <v>22</v>
      </c>
      <c r="B24" s="82"/>
      <c r="C24" s="82"/>
      <c r="D24" s="83"/>
      <c r="E24" s="11"/>
      <c r="F24" s="82" t="str">
        <f>IF(E24="","",VLOOKUP(E24,基础信息!$B$3:$K$10000,2,0))</f>
        <v/>
      </c>
      <c r="G24" s="82" t="str">
        <f>IF(E24="","",VLOOKUP(E24,基础信息!$B$3:$K$10000,3,0))</f>
        <v/>
      </c>
      <c r="H24" s="83"/>
      <c r="I24" s="82" t="str">
        <f>IF(E24="","",VLOOKUP(E24,基础信息!$B$3:$K$10000,6,0))</f>
        <v/>
      </c>
      <c r="J24" s="90" t="str">
        <f>IF(E24="","",VLOOKUP(E24,基础信息!$B$3:$K$10000,4,0))</f>
        <v/>
      </c>
      <c r="K24" s="83" t="str">
        <f t="shared" si="1"/>
        <v/>
      </c>
      <c r="L24" s="83"/>
      <c r="M24" s="91"/>
    </row>
    <row r="25" spans="1:13" ht="30" customHeight="1">
      <c r="A25" s="84">
        <v>23</v>
      </c>
      <c r="B25" s="85"/>
      <c r="C25" s="85"/>
      <c r="D25" s="86"/>
      <c r="E25" s="32"/>
      <c r="F25" s="85" t="str">
        <f>IF(E25="","",VLOOKUP(E25,基础信息!$B$3:$K$10000,2,0))</f>
        <v/>
      </c>
      <c r="G25" s="85" t="str">
        <f>IF(E25="","",VLOOKUP(E25,基础信息!$B$3:$K$10000,3,0))</f>
        <v/>
      </c>
      <c r="H25" s="86"/>
      <c r="I25" s="85" t="str">
        <f>IF(E25="","",VLOOKUP(E25,基础信息!$B$3:$K$10000,6,0))</f>
        <v/>
      </c>
      <c r="J25" s="92" t="str">
        <f>IF(E25="","",VLOOKUP(E25,基础信息!$B$3:$K$10000,4,0))</f>
        <v/>
      </c>
      <c r="K25" s="86" t="str">
        <f t="shared" si="1"/>
        <v/>
      </c>
      <c r="L25" s="86"/>
      <c r="M25" s="93"/>
    </row>
    <row r="26" spans="1:13" ht="30" customHeight="1">
      <c r="A26" s="81">
        <v>24</v>
      </c>
      <c r="B26" s="82"/>
      <c r="C26" s="82"/>
      <c r="D26" s="83"/>
      <c r="E26" s="11"/>
      <c r="F26" s="82" t="str">
        <f>IF(E26="","",VLOOKUP(E26,基础信息!$B$3:$K$10000,2,0))</f>
        <v/>
      </c>
      <c r="G26" s="82" t="str">
        <f>IF(E26="","",VLOOKUP(E26,基础信息!$B$3:$K$10000,3,0))</f>
        <v/>
      </c>
      <c r="H26" s="83"/>
      <c r="I26" s="82" t="str">
        <f>IF(E26="","",VLOOKUP(E26,基础信息!$B$3:$K$10000,6,0))</f>
        <v/>
      </c>
      <c r="J26" s="90" t="str">
        <f>IF(E26="","",VLOOKUP(E26,基础信息!$B$3:$K$10000,4,0))</f>
        <v/>
      </c>
      <c r="K26" s="83" t="str">
        <f t="shared" si="1"/>
        <v/>
      </c>
      <c r="L26" s="83"/>
      <c r="M26" s="91"/>
    </row>
    <row r="27" spans="1:13" ht="30" customHeight="1">
      <c r="A27" s="84">
        <v>25</v>
      </c>
      <c r="B27" s="85"/>
      <c r="C27" s="85"/>
      <c r="D27" s="86"/>
      <c r="E27" s="32"/>
      <c r="F27" s="85" t="str">
        <f>IF(E27="","",VLOOKUP(E27,基础信息!$B$3:$K$10000,2,0))</f>
        <v/>
      </c>
      <c r="G27" s="85" t="str">
        <f>IF(E27="","",VLOOKUP(E27,基础信息!$B$3:$K$10000,3,0))</f>
        <v/>
      </c>
      <c r="H27" s="86"/>
      <c r="I27" s="85" t="str">
        <f>IF(E27="","",VLOOKUP(E27,基础信息!$B$3:$K$10000,6,0))</f>
        <v/>
      </c>
      <c r="J27" s="92" t="str">
        <f>IF(E27="","",VLOOKUP(E27,基础信息!$B$3:$K$10000,4,0))</f>
        <v/>
      </c>
      <c r="K27" s="86" t="str">
        <f t="shared" si="1"/>
        <v/>
      </c>
      <c r="L27" s="86"/>
      <c r="M27" s="93"/>
    </row>
    <row r="28" spans="1:13" ht="30" customHeight="1">
      <c r="A28" s="81">
        <v>26</v>
      </c>
      <c r="B28" s="82"/>
      <c r="C28" s="82"/>
      <c r="D28" s="83"/>
      <c r="E28" s="11"/>
      <c r="F28" s="82" t="str">
        <f>IF(E28="","",VLOOKUP(E28,基础信息!$B$3:$K$10000,2,0))</f>
        <v/>
      </c>
      <c r="G28" s="82" t="str">
        <f>IF(E28="","",VLOOKUP(E28,基础信息!$B$3:$K$10000,3,0))</f>
        <v/>
      </c>
      <c r="H28" s="83"/>
      <c r="I28" s="82" t="str">
        <f>IF(E28="","",VLOOKUP(E28,基础信息!$B$3:$K$10000,6,0))</f>
        <v/>
      </c>
      <c r="J28" s="90" t="str">
        <f>IF(E28="","",VLOOKUP(E28,基础信息!$B$3:$K$10000,4,0))</f>
        <v/>
      </c>
      <c r="K28" s="83" t="str">
        <f t="shared" si="1"/>
        <v/>
      </c>
      <c r="L28" s="83"/>
      <c r="M28" s="91"/>
    </row>
    <row r="29" spans="1:13" ht="30" customHeight="1">
      <c r="A29" s="84">
        <v>27</v>
      </c>
      <c r="B29" s="85"/>
      <c r="C29" s="85"/>
      <c r="D29" s="86"/>
      <c r="E29" s="32"/>
      <c r="F29" s="85" t="str">
        <f>IF(E29="","",VLOOKUP(E29,基础信息!$B$3:$K$10000,2,0))</f>
        <v/>
      </c>
      <c r="G29" s="85" t="str">
        <f>IF(E29="","",VLOOKUP(E29,基础信息!$B$3:$K$10000,3,0))</f>
        <v/>
      </c>
      <c r="H29" s="86"/>
      <c r="I29" s="85" t="str">
        <f>IF(E29="","",VLOOKUP(E29,基础信息!$B$3:$K$10000,6,0))</f>
        <v/>
      </c>
      <c r="J29" s="92" t="str">
        <f>IF(E29="","",VLOOKUP(E29,基础信息!$B$3:$K$10000,4,0))</f>
        <v/>
      </c>
      <c r="K29" s="86" t="str">
        <f t="shared" si="1"/>
        <v/>
      </c>
      <c r="L29" s="86"/>
      <c r="M29" s="93"/>
    </row>
    <row r="30" spans="1:13" ht="30" customHeight="1">
      <c r="A30" s="81">
        <v>28</v>
      </c>
      <c r="B30" s="82"/>
      <c r="C30" s="82"/>
      <c r="D30" s="83"/>
      <c r="E30" s="11"/>
      <c r="F30" s="82" t="str">
        <f>IF(E30="","",VLOOKUP(E30,基础信息!$B$3:$K$10000,2,0))</f>
        <v/>
      </c>
      <c r="G30" s="82" t="str">
        <f>IF(E30="","",VLOOKUP(E30,基础信息!$B$3:$K$10000,3,0))</f>
        <v/>
      </c>
      <c r="H30" s="83"/>
      <c r="I30" s="82" t="str">
        <f>IF(E30="","",VLOOKUP(E30,基础信息!$B$3:$K$10000,6,0))</f>
        <v/>
      </c>
      <c r="J30" s="90" t="str">
        <f>IF(E30="","",VLOOKUP(E30,基础信息!$B$3:$K$10000,4,0))</f>
        <v/>
      </c>
      <c r="K30" s="83" t="str">
        <f t="shared" si="1"/>
        <v/>
      </c>
      <c r="L30" s="83"/>
      <c r="M30" s="91"/>
    </row>
    <row r="31" spans="1:13" ht="30" customHeight="1">
      <c r="A31" s="84">
        <v>29</v>
      </c>
      <c r="B31" s="85"/>
      <c r="C31" s="85"/>
      <c r="D31" s="86"/>
      <c r="E31" s="32"/>
      <c r="F31" s="85" t="str">
        <f>IF(E31="","",VLOOKUP(E31,基础信息!$B$3:$K$10000,2,0))</f>
        <v/>
      </c>
      <c r="G31" s="85" t="str">
        <f>IF(E31="","",VLOOKUP(E31,基础信息!$B$3:$K$10000,3,0))</f>
        <v/>
      </c>
      <c r="H31" s="86"/>
      <c r="I31" s="85" t="str">
        <f>IF(E31="","",VLOOKUP(E31,基础信息!$B$3:$K$10000,6,0))</f>
        <v/>
      </c>
      <c r="J31" s="92" t="str">
        <f>IF(E31="","",VLOOKUP(E31,基础信息!$B$3:$K$10000,4,0))</f>
        <v/>
      </c>
      <c r="K31" s="86" t="str">
        <f t="shared" si="1"/>
        <v/>
      </c>
      <c r="L31" s="86"/>
      <c r="M31" s="93"/>
    </row>
    <row r="32" spans="1:13" ht="30" customHeight="1">
      <c r="A32" s="81">
        <v>30</v>
      </c>
      <c r="B32" s="82"/>
      <c r="C32" s="82"/>
      <c r="D32" s="83"/>
      <c r="E32" s="11"/>
      <c r="F32" s="82" t="str">
        <f>IF(E32="","",VLOOKUP(E32,基础信息!$B$3:$K$10000,2,0))</f>
        <v/>
      </c>
      <c r="G32" s="82" t="str">
        <f>IF(E32="","",VLOOKUP(E32,基础信息!$B$3:$K$10000,3,0))</f>
        <v/>
      </c>
      <c r="H32" s="83"/>
      <c r="I32" s="82" t="str">
        <f>IF(E32="","",VLOOKUP(E32,基础信息!$B$3:$K$10000,6,0))</f>
        <v/>
      </c>
      <c r="J32" s="90" t="str">
        <f>IF(E32="","",VLOOKUP(E32,基础信息!$B$3:$K$10000,4,0))</f>
        <v/>
      </c>
      <c r="K32" s="83" t="str">
        <f t="shared" si="1"/>
        <v/>
      </c>
      <c r="L32" s="83"/>
      <c r="M32" s="91"/>
    </row>
    <row r="33" spans="1:13" ht="30" customHeight="1">
      <c r="A33" s="84">
        <v>31</v>
      </c>
      <c r="B33" s="85"/>
      <c r="C33" s="85"/>
      <c r="D33" s="86"/>
      <c r="E33" s="32"/>
      <c r="F33" s="85" t="str">
        <f>IF(E33="","",VLOOKUP(E33,基础信息!$B$3:$K$10000,2,0))</f>
        <v/>
      </c>
      <c r="G33" s="85" t="str">
        <f>IF(E33="","",VLOOKUP(E33,基础信息!$B$3:$K$10000,3,0))</f>
        <v/>
      </c>
      <c r="H33" s="86"/>
      <c r="I33" s="85" t="str">
        <f>IF(E33="","",VLOOKUP(E33,基础信息!$B$3:$K$10000,6,0))</f>
        <v/>
      </c>
      <c r="J33" s="92" t="str">
        <f>IF(E33="","",VLOOKUP(E33,基础信息!$B$3:$K$10000,4,0))</f>
        <v/>
      </c>
      <c r="K33" s="86" t="str">
        <f t="shared" si="1"/>
        <v/>
      </c>
      <c r="L33" s="86"/>
      <c r="M33" s="93"/>
    </row>
    <row r="34" spans="1:13" ht="30" customHeight="1">
      <c r="A34" s="81">
        <v>32</v>
      </c>
      <c r="B34" s="82"/>
      <c r="C34" s="82"/>
      <c r="D34" s="83"/>
      <c r="E34" s="11"/>
      <c r="F34" s="82" t="str">
        <f>IF(E34="","",VLOOKUP(E34,基础信息!$B$3:$K$10000,2,0))</f>
        <v/>
      </c>
      <c r="G34" s="82" t="str">
        <f>IF(E34="","",VLOOKUP(E34,基础信息!$B$3:$K$10000,3,0))</f>
        <v/>
      </c>
      <c r="H34" s="83"/>
      <c r="I34" s="82" t="str">
        <f>IF(E34="","",VLOOKUP(E34,基础信息!$B$3:$K$10000,6,0))</f>
        <v/>
      </c>
      <c r="J34" s="90" t="str">
        <f>IF(E34="","",VLOOKUP(E34,基础信息!$B$3:$K$10000,4,0))</f>
        <v/>
      </c>
      <c r="K34" s="83" t="str">
        <f t="shared" si="1"/>
        <v/>
      </c>
      <c r="L34" s="83"/>
      <c r="M34" s="91"/>
    </row>
    <row r="35" spans="1:13" ht="30" customHeight="1">
      <c r="A35" s="84">
        <v>33</v>
      </c>
      <c r="B35" s="85"/>
      <c r="C35" s="85"/>
      <c r="D35" s="86"/>
      <c r="E35" s="32"/>
      <c r="F35" s="85" t="str">
        <f>IF(E35="","",VLOOKUP(E35,基础信息!$B$3:$K$10000,2,0))</f>
        <v/>
      </c>
      <c r="G35" s="85" t="str">
        <f>IF(E35="","",VLOOKUP(E35,基础信息!$B$3:$K$10000,3,0))</f>
        <v/>
      </c>
      <c r="H35" s="86"/>
      <c r="I35" s="85" t="str">
        <f>IF(E35="","",VLOOKUP(E35,基础信息!$B$3:$K$10000,6,0))</f>
        <v/>
      </c>
      <c r="J35" s="92" t="str">
        <f>IF(E35="","",VLOOKUP(E35,基础信息!$B$3:$K$10000,4,0))</f>
        <v/>
      </c>
      <c r="K35" s="86" t="str">
        <f t="shared" si="1"/>
        <v/>
      </c>
      <c r="L35" s="86"/>
      <c r="M35" s="93"/>
    </row>
    <row r="36" spans="1:13" ht="30" customHeight="1">
      <c r="A36" s="81">
        <v>34</v>
      </c>
      <c r="B36" s="82"/>
      <c r="C36" s="82"/>
      <c r="D36" s="83"/>
      <c r="E36" s="11"/>
      <c r="F36" s="82" t="str">
        <f>IF(E36="","",VLOOKUP(E36,基础信息!$B$3:$K$10000,2,0))</f>
        <v/>
      </c>
      <c r="G36" s="82" t="str">
        <f>IF(E36="","",VLOOKUP(E36,基础信息!$B$3:$K$10000,3,0))</f>
        <v/>
      </c>
      <c r="H36" s="83"/>
      <c r="I36" s="82" t="str">
        <f>IF(E36="","",VLOOKUP(E36,基础信息!$B$3:$K$10000,6,0))</f>
        <v/>
      </c>
      <c r="J36" s="90" t="str">
        <f>IF(E36="","",VLOOKUP(E36,基础信息!$B$3:$K$10000,4,0))</f>
        <v/>
      </c>
      <c r="K36" s="83" t="str">
        <f t="shared" si="1"/>
        <v/>
      </c>
      <c r="L36" s="83"/>
      <c r="M36" s="91"/>
    </row>
    <row r="37" spans="1:13" ht="30" customHeight="1">
      <c r="A37" s="84">
        <v>35</v>
      </c>
      <c r="B37" s="85"/>
      <c r="C37" s="85"/>
      <c r="D37" s="86"/>
      <c r="E37" s="32"/>
      <c r="F37" s="85" t="str">
        <f>IF(E37="","",VLOOKUP(E37,基础信息!$B$3:$K$10000,2,0))</f>
        <v/>
      </c>
      <c r="G37" s="85" t="str">
        <f>IF(E37="","",VLOOKUP(E37,基础信息!$B$3:$K$10000,3,0))</f>
        <v/>
      </c>
      <c r="H37" s="86"/>
      <c r="I37" s="85" t="str">
        <f>IF(E37="","",VLOOKUP(E37,基础信息!$B$3:$K$10000,6,0))</f>
        <v/>
      </c>
      <c r="J37" s="92" t="str">
        <f>IF(E37="","",VLOOKUP(E37,基础信息!$B$3:$K$10000,4,0))</f>
        <v/>
      </c>
      <c r="K37" s="86" t="str">
        <f t="shared" si="1"/>
        <v/>
      </c>
      <c r="L37" s="86"/>
      <c r="M37" s="93"/>
    </row>
    <row r="38" spans="1:13" ht="30" customHeight="1">
      <c r="A38" s="81">
        <v>36</v>
      </c>
      <c r="B38" s="82"/>
      <c r="C38" s="82"/>
      <c r="D38" s="83"/>
      <c r="E38" s="11"/>
      <c r="F38" s="82" t="str">
        <f>IF(E38="","",VLOOKUP(E38,基础信息!$B$3:$K$10000,2,0))</f>
        <v/>
      </c>
      <c r="G38" s="82" t="str">
        <f>IF(E38="","",VLOOKUP(E38,基础信息!$B$3:$K$10000,3,0))</f>
        <v/>
      </c>
      <c r="H38" s="83"/>
      <c r="I38" s="82" t="str">
        <f>IF(E38="","",VLOOKUP(E38,基础信息!$B$3:$K$10000,6,0))</f>
        <v/>
      </c>
      <c r="J38" s="90" t="str">
        <f>IF(E38="","",VLOOKUP(E38,基础信息!$B$3:$K$10000,4,0))</f>
        <v/>
      </c>
      <c r="K38" s="83" t="str">
        <f t="shared" si="1"/>
        <v/>
      </c>
      <c r="L38" s="83"/>
      <c r="M38" s="91"/>
    </row>
    <row r="39" spans="1:13" ht="30" customHeight="1">
      <c r="A39" s="84">
        <v>37</v>
      </c>
      <c r="B39" s="85"/>
      <c r="C39" s="85"/>
      <c r="D39" s="86"/>
      <c r="E39" s="32"/>
      <c r="F39" s="85" t="str">
        <f>IF(E39="","",VLOOKUP(E39,基础信息!$B$3:$K$10000,2,0))</f>
        <v/>
      </c>
      <c r="G39" s="85" t="str">
        <f>IF(E39="","",VLOOKUP(E39,基础信息!$B$3:$K$10000,3,0))</f>
        <v/>
      </c>
      <c r="H39" s="86"/>
      <c r="I39" s="85" t="str">
        <f>IF(E39="","",VLOOKUP(E39,基础信息!$B$3:$K$10000,6,0))</f>
        <v/>
      </c>
      <c r="J39" s="92" t="str">
        <f>IF(E39="","",VLOOKUP(E39,基础信息!$B$3:$K$10000,4,0))</f>
        <v/>
      </c>
      <c r="K39" s="86" t="str">
        <f t="shared" si="1"/>
        <v/>
      </c>
      <c r="L39" s="86"/>
      <c r="M39" s="93"/>
    </row>
    <row r="40" spans="1:13" ht="30" customHeight="1">
      <c r="A40" s="81">
        <v>38</v>
      </c>
      <c r="B40" s="82"/>
      <c r="C40" s="82"/>
      <c r="D40" s="83"/>
      <c r="E40" s="11"/>
      <c r="F40" s="82" t="str">
        <f>IF(E40="","",VLOOKUP(E40,基础信息!$B$3:$K$10000,2,0))</f>
        <v/>
      </c>
      <c r="G40" s="82" t="str">
        <f>IF(E40="","",VLOOKUP(E40,基础信息!$B$3:$K$10000,3,0))</f>
        <v/>
      </c>
      <c r="H40" s="83"/>
      <c r="I40" s="82" t="str">
        <f>IF(E40="","",VLOOKUP(E40,基础信息!$B$3:$K$10000,6,0))</f>
        <v/>
      </c>
      <c r="J40" s="90" t="str">
        <f>IF(E40="","",VLOOKUP(E40,基础信息!$B$3:$K$10000,4,0))</f>
        <v/>
      </c>
      <c r="K40" s="83" t="str">
        <f t="shared" si="1"/>
        <v/>
      </c>
      <c r="L40" s="83"/>
      <c r="M40" s="91"/>
    </row>
    <row r="41" spans="1:13" ht="30" customHeight="1">
      <c r="A41" s="84">
        <v>39</v>
      </c>
      <c r="B41" s="85"/>
      <c r="C41" s="85"/>
      <c r="D41" s="86"/>
      <c r="E41" s="32"/>
      <c r="F41" s="85" t="str">
        <f>IF(E41="","",VLOOKUP(E41,基础信息!$B$3:$K$10000,2,0))</f>
        <v/>
      </c>
      <c r="G41" s="85" t="str">
        <f>IF(E41="","",VLOOKUP(E41,基础信息!$B$3:$K$10000,3,0))</f>
        <v/>
      </c>
      <c r="H41" s="86"/>
      <c r="I41" s="85" t="str">
        <f>IF(E41="","",VLOOKUP(E41,基础信息!$B$3:$K$10000,6,0))</f>
        <v/>
      </c>
      <c r="J41" s="92" t="str">
        <f>IF(E41="","",VLOOKUP(E41,基础信息!$B$3:$K$10000,4,0))</f>
        <v/>
      </c>
      <c r="K41" s="86" t="str">
        <f t="shared" si="1"/>
        <v/>
      </c>
      <c r="L41" s="86"/>
      <c r="M41" s="93"/>
    </row>
    <row r="42" spans="1:13" ht="30" customHeight="1">
      <c r="A42" s="81">
        <v>40</v>
      </c>
      <c r="B42" s="82"/>
      <c r="C42" s="82"/>
      <c r="D42" s="83"/>
      <c r="E42" s="11"/>
      <c r="F42" s="82" t="str">
        <f>IF(E42="","",VLOOKUP(E42,基础信息!$B$3:$K$10000,2,0))</f>
        <v/>
      </c>
      <c r="G42" s="82" t="str">
        <f>IF(E42="","",VLOOKUP(E42,基础信息!$B$3:$K$10000,3,0))</f>
        <v/>
      </c>
      <c r="H42" s="83"/>
      <c r="I42" s="82" t="str">
        <f>IF(E42="","",VLOOKUP(E42,基础信息!$B$3:$K$10000,6,0))</f>
        <v/>
      </c>
      <c r="J42" s="90" t="str">
        <f>IF(E42="","",VLOOKUP(E42,基础信息!$B$3:$K$10000,4,0))</f>
        <v/>
      </c>
      <c r="K42" s="83" t="str">
        <f t="shared" si="1"/>
        <v/>
      </c>
      <c r="L42" s="83"/>
      <c r="M42" s="91"/>
    </row>
    <row r="43" spans="1:13" ht="30" customHeight="1">
      <c r="A43" s="84">
        <v>41</v>
      </c>
      <c r="B43" s="85"/>
      <c r="C43" s="85"/>
      <c r="D43" s="86"/>
      <c r="E43" s="32"/>
      <c r="F43" s="85" t="str">
        <f>IF(E43="","",VLOOKUP(E43,基础信息!$B$3:$K$10000,2,0))</f>
        <v/>
      </c>
      <c r="G43" s="85" t="str">
        <f>IF(E43="","",VLOOKUP(E43,基础信息!$B$3:$K$10000,3,0))</f>
        <v/>
      </c>
      <c r="H43" s="86"/>
      <c r="I43" s="85" t="str">
        <f>IF(E43="","",VLOOKUP(E43,基础信息!$B$3:$K$10000,6,0))</f>
        <v/>
      </c>
      <c r="J43" s="92" t="str">
        <f>IF(E43="","",VLOOKUP(E43,基础信息!$B$3:$K$10000,4,0))</f>
        <v/>
      </c>
      <c r="K43" s="86" t="str">
        <f t="shared" si="1"/>
        <v/>
      </c>
      <c r="L43" s="86"/>
      <c r="M43" s="93"/>
    </row>
    <row r="44" spans="1:13" ht="30" customHeight="1">
      <c r="A44" s="81">
        <v>42</v>
      </c>
      <c r="B44" s="82"/>
      <c r="C44" s="82"/>
      <c r="D44" s="83"/>
      <c r="E44" s="11"/>
      <c r="F44" s="82" t="str">
        <f>IF(E44="","",VLOOKUP(E44,基础信息!$B$3:$K$10000,2,0))</f>
        <v/>
      </c>
      <c r="G44" s="82" t="str">
        <f>IF(E44="","",VLOOKUP(E44,基础信息!$B$3:$K$10000,3,0))</f>
        <v/>
      </c>
      <c r="H44" s="83"/>
      <c r="I44" s="82" t="str">
        <f>IF(E44="","",VLOOKUP(E44,基础信息!$B$3:$K$10000,6,0))</f>
        <v/>
      </c>
      <c r="J44" s="90" t="str">
        <f>IF(E44="","",VLOOKUP(E44,基础信息!$B$3:$K$10000,4,0))</f>
        <v/>
      </c>
      <c r="K44" s="83" t="str">
        <f t="shared" si="1"/>
        <v/>
      </c>
      <c r="L44" s="83"/>
      <c r="M44" s="91"/>
    </row>
    <row r="45" spans="1:13" ht="30" customHeight="1">
      <c r="A45" s="84">
        <v>43</v>
      </c>
      <c r="B45" s="85"/>
      <c r="C45" s="85"/>
      <c r="D45" s="86"/>
      <c r="E45" s="32"/>
      <c r="F45" s="85" t="str">
        <f>IF(E45="","",VLOOKUP(E45,基础信息!$B$3:$K$10000,2,0))</f>
        <v/>
      </c>
      <c r="G45" s="85" t="str">
        <f>IF(E45="","",VLOOKUP(E45,基础信息!$B$3:$K$10000,3,0))</f>
        <v/>
      </c>
      <c r="H45" s="86"/>
      <c r="I45" s="85" t="str">
        <f>IF(E45="","",VLOOKUP(E45,基础信息!$B$3:$K$10000,6,0))</f>
        <v/>
      </c>
      <c r="J45" s="92" t="str">
        <f>IF(E45="","",VLOOKUP(E45,基础信息!$B$3:$K$10000,4,0))</f>
        <v/>
      </c>
      <c r="K45" s="86" t="str">
        <f t="shared" si="1"/>
        <v/>
      </c>
      <c r="L45" s="86"/>
      <c r="M45" s="93"/>
    </row>
    <row r="46" spans="1:13" ht="30" customHeight="1">
      <c r="A46" s="81">
        <v>44</v>
      </c>
      <c r="B46" s="82"/>
      <c r="C46" s="82"/>
      <c r="D46" s="83"/>
      <c r="E46" s="11"/>
      <c r="F46" s="82" t="str">
        <f>IF(E46="","",VLOOKUP(E46,基础信息!$B$3:$K$10000,2,0))</f>
        <v/>
      </c>
      <c r="G46" s="82" t="str">
        <f>IF(E46="","",VLOOKUP(E46,基础信息!$B$3:$K$10000,3,0))</f>
        <v/>
      </c>
      <c r="H46" s="83"/>
      <c r="I46" s="82" t="str">
        <f>IF(E46="","",VLOOKUP(E46,基础信息!$B$3:$K$10000,6,0))</f>
        <v/>
      </c>
      <c r="J46" s="90" t="str">
        <f>IF(E46="","",VLOOKUP(E46,基础信息!$B$3:$K$10000,4,0))</f>
        <v/>
      </c>
      <c r="K46" s="83" t="str">
        <f t="shared" si="1"/>
        <v/>
      </c>
      <c r="L46" s="83"/>
      <c r="M46" s="91"/>
    </row>
    <row r="47" spans="1:13" ht="30" customHeight="1">
      <c r="A47" s="84">
        <v>45</v>
      </c>
      <c r="B47" s="85"/>
      <c r="C47" s="85"/>
      <c r="D47" s="86"/>
      <c r="E47" s="32"/>
      <c r="F47" s="85" t="str">
        <f>IF(E47="","",VLOOKUP(E47,基础信息!$B$3:$K$10000,2,0))</f>
        <v/>
      </c>
      <c r="G47" s="85" t="str">
        <f>IF(E47="","",VLOOKUP(E47,基础信息!$B$3:$K$10000,3,0))</f>
        <v/>
      </c>
      <c r="H47" s="86"/>
      <c r="I47" s="85" t="str">
        <f>IF(E47="","",VLOOKUP(E47,基础信息!$B$3:$K$10000,6,0))</f>
        <v/>
      </c>
      <c r="J47" s="92" t="str">
        <f>IF(E47="","",VLOOKUP(E47,基础信息!$B$3:$K$10000,4,0))</f>
        <v/>
      </c>
      <c r="K47" s="86" t="str">
        <f t="shared" si="1"/>
        <v/>
      </c>
      <c r="L47" s="86"/>
      <c r="M47" s="93"/>
    </row>
    <row r="48" spans="1:13" ht="30" customHeight="1">
      <c r="A48" s="81">
        <v>46</v>
      </c>
      <c r="B48" s="82"/>
      <c r="C48" s="82"/>
      <c r="D48" s="83"/>
      <c r="E48" s="11"/>
      <c r="F48" s="82" t="str">
        <f>IF(E48="","",VLOOKUP(E48,基础信息!$B$3:$K$10000,2,0))</f>
        <v/>
      </c>
      <c r="G48" s="82" t="str">
        <f>IF(E48="","",VLOOKUP(E48,基础信息!$B$3:$K$10000,3,0))</f>
        <v/>
      </c>
      <c r="H48" s="83"/>
      <c r="I48" s="82" t="str">
        <f>IF(E48="","",VLOOKUP(E48,基础信息!$B$3:$K$10000,6,0))</f>
        <v/>
      </c>
      <c r="J48" s="90" t="str">
        <f>IF(E48="","",VLOOKUP(E48,基础信息!$B$3:$K$10000,4,0))</f>
        <v/>
      </c>
      <c r="K48" s="83" t="str">
        <f t="shared" si="1"/>
        <v/>
      </c>
      <c r="L48" s="83"/>
      <c r="M48" s="91"/>
    </row>
    <row r="49" spans="1:13" ht="30" customHeight="1">
      <c r="A49" s="84">
        <v>47</v>
      </c>
      <c r="B49" s="85"/>
      <c r="C49" s="85"/>
      <c r="D49" s="86"/>
      <c r="E49" s="32"/>
      <c r="F49" s="85" t="str">
        <f>IF(E49="","",VLOOKUP(E49,基础信息!$B$3:$K$10000,2,0))</f>
        <v/>
      </c>
      <c r="G49" s="85" t="str">
        <f>IF(E49="","",VLOOKUP(E49,基础信息!$B$3:$K$10000,3,0))</f>
        <v/>
      </c>
      <c r="H49" s="86"/>
      <c r="I49" s="85" t="str">
        <f>IF(E49="","",VLOOKUP(E49,基础信息!$B$3:$K$10000,6,0))</f>
        <v/>
      </c>
      <c r="J49" s="92" t="str">
        <f>IF(E49="","",VLOOKUP(E49,基础信息!$B$3:$K$10000,4,0))</f>
        <v/>
      </c>
      <c r="K49" s="86" t="str">
        <f t="shared" si="1"/>
        <v/>
      </c>
      <c r="L49" s="86"/>
      <c r="M49" s="93"/>
    </row>
    <row r="50" spans="1:13" ht="30" customHeight="1">
      <c r="A50" s="81">
        <v>48</v>
      </c>
      <c r="B50" s="82"/>
      <c r="C50" s="82"/>
      <c r="D50" s="83"/>
      <c r="E50" s="11"/>
      <c r="F50" s="82" t="str">
        <f>IF(E50="","",VLOOKUP(E50,基础信息!$B$3:$K$10000,2,0))</f>
        <v/>
      </c>
      <c r="G50" s="82" t="str">
        <f>IF(E50="","",VLOOKUP(E50,基础信息!$B$3:$K$10000,3,0))</f>
        <v/>
      </c>
      <c r="H50" s="83"/>
      <c r="I50" s="82" t="str">
        <f>IF(E50="","",VLOOKUP(E50,基础信息!$B$3:$K$10000,6,0))</f>
        <v/>
      </c>
      <c r="J50" s="90" t="str">
        <f>IF(E50="","",VLOOKUP(E50,基础信息!$B$3:$K$10000,4,0))</f>
        <v/>
      </c>
      <c r="K50" s="83" t="str">
        <f t="shared" si="1"/>
        <v/>
      </c>
      <c r="L50" s="83"/>
      <c r="M50" s="91"/>
    </row>
    <row r="51" spans="1:13" ht="30" customHeight="1">
      <c r="A51" s="84">
        <v>49</v>
      </c>
      <c r="B51" s="85"/>
      <c r="C51" s="85"/>
      <c r="D51" s="86"/>
      <c r="E51" s="32"/>
      <c r="F51" s="85" t="str">
        <f>IF(E51="","",VLOOKUP(E51,基础信息!$B$3:$K$10000,2,0))</f>
        <v/>
      </c>
      <c r="G51" s="85" t="str">
        <f>IF(E51="","",VLOOKUP(E51,基础信息!$B$3:$K$10000,3,0))</f>
        <v/>
      </c>
      <c r="H51" s="86"/>
      <c r="I51" s="85" t="str">
        <f>IF(E51="","",VLOOKUP(E51,基础信息!$B$3:$K$10000,6,0))</f>
        <v/>
      </c>
      <c r="J51" s="92" t="str">
        <f>IF(E51="","",VLOOKUP(E51,基础信息!$B$3:$K$10000,4,0))</f>
        <v/>
      </c>
      <c r="K51" s="86" t="str">
        <f t="shared" si="1"/>
        <v/>
      </c>
      <c r="L51" s="86"/>
      <c r="M51" s="93"/>
    </row>
    <row r="52" spans="1:13" ht="30" customHeight="1">
      <c r="A52" s="81">
        <v>50</v>
      </c>
      <c r="B52" s="82"/>
      <c r="C52" s="82"/>
      <c r="D52" s="83"/>
      <c r="E52" s="11"/>
      <c r="F52" s="82" t="str">
        <f>IF(E52="","",VLOOKUP(E52,基础信息!$B$3:$K$10000,2,0))</f>
        <v/>
      </c>
      <c r="G52" s="82" t="str">
        <f>IF(E52="","",VLOOKUP(E52,基础信息!$B$3:$K$10000,3,0))</f>
        <v/>
      </c>
      <c r="H52" s="83"/>
      <c r="I52" s="82" t="str">
        <f>IF(E52="","",VLOOKUP(E52,基础信息!$B$3:$K$10000,6,0))</f>
        <v/>
      </c>
      <c r="J52" s="90" t="str">
        <f>IF(E52="","",VLOOKUP(E52,基础信息!$B$3:$K$10000,4,0))</f>
        <v/>
      </c>
      <c r="K52" s="83" t="str">
        <f t="shared" si="1"/>
        <v/>
      </c>
      <c r="L52" s="83"/>
      <c r="M52" s="91"/>
    </row>
    <row r="53" spans="1:13" ht="30" customHeight="1">
      <c r="A53" s="84">
        <v>51</v>
      </c>
      <c r="B53" s="85"/>
      <c r="C53" s="85"/>
      <c r="D53" s="86"/>
      <c r="E53" s="32"/>
      <c r="F53" s="85" t="str">
        <f>IF(E53="","",VLOOKUP(E53,基础信息!$B$3:$K$10000,2,0))</f>
        <v/>
      </c>
      <c r="G53" s="85" t="str">
        <f>IF(E53="","",VLOOKUP(E53,基础信息!$B$3:$K$10000,3,0))</f>
        <v/>
      </c>
      <c r="H53" s="86"/>
      <c r="I53" s="85" t="str">
        <f>IF(E53="","",VLOOKUP(E53,基础信息!$B$3:$K$10000,6,0))</f>
        <v/>
      </c>
      <c r="J53" s="92" t="str">
        <f>IF(E53="","",VLOOKUP(E53,基础信息!$B$3:$K$10000,4,0))</f>
        <v/>
      </c>
      <c r="K53" s="86" t="str">
        <f t="shared" si="1"/>
        <v/>
      </c>
      <c r="L53" s="86"/>
      <c r="M53" s="93"/>
    </row>
    <row r="54" spans="1:13" ht="30" customHeight="1">
      <c r="A54" s="81">
        <v>52</v>
      </c>
      <c r="B54" s="82"/>
      <c r="C54" s="82"/>
      <c r="D54" s="83"/>
      <c r="E54" s="11"/>
      <c r="F54" s="82" t="str">
        <f>IF(E54="","",VLOOKUP(E54,基础信息!$B$3:$K$10000,2,0))</f>
        <v/>
      </c>
      <c r="G54" s="82" t="str">
        <f>IF(E54="","",VLOOKUP(E54,基础信息!$B$3:$K$10000,3,0))</f>
        <v/>
      </c>
      <c r="H54" s="83"/>
      <c r="I54" s="82" t="str">
        <f>IF(E54="","",VLOOKUP(E54,基础信息!$B$3:$K$10000,6,0))</f>
        <v/>
      </c>
      <c r="J54" s="90" t="str">
        <f>IF(E54="","",VLOOKUP(E54,基础信息!$B$3:$K$10000,4,0))</f>
        <v/>
      </c>
      <c r="K54" s="83" t="str">
        <f t="shared" si="1"/>
        <v/>
      </c>
      <c r="L54" s="83"/>
      <c r="M54" s="91"/>
    </row>
    <row r="55" spans="1:13" ht="30" customHeight="1">
      <c r="A55" s="84">
        <v>53</v>
      </c>
      <c r="B55" s="85"/>
      <c r="C55" s="85"/>
      <c r="D55" s="86"/>
      <c r="E55" s="32"/>
      <c r="F55" s="85" t="str">
        <f>IF(E55="","",VLOOKUP(E55,基础信息!$B$3:$K$10000,2,0))</f>
        <v/>
      </c>
      <c r="G55" s="85" t="str">
        <f>IF(E55="","",VLOOKUP(E55,基础信息!$B$3:$K$10000,3,0))</f>
        <v/>
      </c>
      <c r="H55" s="86"/>
      <c r="I55" s="85" t="str">
        <f>IF(E55="","",VLOOKUP(E55,基础信息!$B$3:$K$10000,6,0))</f>
        <v/>
      </c>
      <c r="J55" s="92" t="str">
        <f>IF(E55="","",VLOOKUP(E55,基础信息!$B$3:$K$10000,4,0))</f>
        <v/>
      </c>
      <c r="K55" s="86" t="str">
        <f t="shared" si="1"/>
        <v/>
      </c>
      <c r="L55" s="86"/>
      <c r="M55" s="93"/>
    </row>
    <row r="56" spans="1:13" ht="30" customHeight="1">
      <c r="A56" s="81">
        <v>54</v>
      </c>
      <c r="B56" s="82"/>
      <c r="C56" s="82"/>
      <c r="D56" s="83"/>
      <c r="E56" s="11"/>
      <c r="F56" s="82" t="str">
        <f>IF(E56="","",VLOOKUP(E56,基础信息!$B$3:$K$10000,2,0))</f>
        <v/>
      </c>
      <c r="G56" s="82" t="str">
        <f>IF(E56="","",VLOOKUP(E56,基础信息!$B$3:$K$10000,3,0))</f>
        <v/>
      </c>
      <c r="H56" s="83"/>
      <c r="I56" s="82" t="str">
        <f>IF(E56="","",VLOOKUP(E56,基础信息!$B$3:$K$10000,6,0))</f>
        <v/>
      </c>
      <c r="J56" s="90" t="str">
        <f>IF(E56="","",VLOOKUP(E56,基础信息!$B$3:$K$10000,4,0))</f>
        <v/>
      </c>
      <c r="K56" s="83" t="str">
        <f t="shared" si="1"/>
        <v/>
      </c>
      <c r="L56" s="83"/>
      <c r="M56" s="91"/>
    </row>
    <row r="57" spans="1:13" ht="30" customHeight="1">
      <c r="A57" s="84">
        <v>55</v>
      </c>
      <c r="B57" s="85"/>
      <c r="C57" s="85"/>
      <c r="D57" s="86"/>
      <c r="E57" s="32"/>
      <c r="F57" s="85" t="str">
        <f>IF(E57="","",VLOOKUP(E57,基础信息!$B$3:$K$10000,2,0))</f>
        <v/>
      </c>
      <c r="G57" s="85" t="str">
        <f>IF(E57="","",VLOOKUP(E57,基础信息!$B$3:$K$10000,3,0))</f>
        <v/>
      </c>
      <c r="H57" s="86"/>
      <c r="I57" s="85" t="str">
        <f>IF(E57="","",VLOOKUP(E57,基础信息!$B$3:$K$10000,6,0))</f>
        <v/>
      </c>
      <c r="J57" s="92" t="str">
        <f>IF(E57="","",VLOOKUP(E57,基础信息!$B$3:$K$10000,4,0))</f>
        <v/>
      </c>
      <c r="K57" s="86" t="str">
        <f t="shared" si="1"/>
        <v/>
      </c>
      <c r="L57" s="86"/>
      <c r="M57" s="93"/>
    </row>
    <row r="58" spans="1:13" ht="30" customHeight="1">
      <c r="A58" s="81">
        <v>56</v>
      </c>
      <c r="B58" s="82"/>
      <c r="C58" s="82"/>
      <c r="D58" s="83"/>
      <c r="E58" s="11"/>
      <c r="F58" s="82" t="str">
        <f>IF(E58="","",VLOOKUP(E58,基础信息!$B$3:$K$10000,2,0))</f>
        <v/>
      </c>
      <c r="G58" s="82" t="str">
        <f>IF(E58="","",VLOOKUP(E58,基础信息!$B$3:$K$10000,3,0))</f>
        <v/>
      </c>
      <c r="H58" s="83"/>
      <c r="I58" s="82" t="str">
        <f>IF(E58="","",VLOOKUP(E58,基础信息!$B$3:$K$10000,6,0))</f>
        <v/>
      </c>
      <c r="J58" s="90" t="str">
        <f>IF(E58="","",VLOOKUP(E58,基础信息!$B$3:$K$10000,4,0))</f>
        <v/>
      </c>
      <c r="K58" s="83" t="str">
        <f t="shared" si="1"/>
        <v/>
      </c>
      <c r="L58" s="83"/>
      <c r="M58" s="91"/>
    </row>
    <row r="59" spans="1:13" ht="30" customHeight="1">
      <c r="A59" s="84">
        <v>57</v>
      </c>
      <c r="B59" s="85"/>
      <c r="C59" s="85"/>
      <c r="D59" s="86"/>
      <c r="E59" s="32"/>
      <c r="F59" s="85" t="str">
        <f>IF(E59="","",VLOOKUP(E59,基础信息!$B$3:$K$10000,2,0))</f>
        <v/>
      </c>
      <c r="G59" s="85" t="str">
        <f>IF(E59="","",VLOOKUP(E59,基础信息!$B$3:$K$10000,3,0))</f>
        <v/>
      </c>
      <c r="H59" s="86"/>
      <c r="I59" s="85" t="str">
        <f>IF(E59="","",VLOOKUP(E59,基础信息!$B$3:$K$10000,6,0))</f>
        <v/>
      </c>
      <c r="J59" s="92" t="str">
        <f>IF(E59="","",VLOOKUP(E59,基础信息!$B$3:$K$10000,4,0))</f>
        <v/>
      </c>
      <c r="K59" s="86" t="str">
        <f t="shared" si="1"/>
        <v/>
      </c>
      <c r="L59" s="86"/>
      <c r="M59" s="93"/>
    </row>
    <row r="60" spans="1:13" ht="30" customHeight="1">
      <c r="A60" s="81">
        <v>58</v>
      </c>
      <c r="B60" s="82"/>
      <c r="C60" s="82"/>
      <c r="D60" s="83"/>
      <c r="E60" s="11"/>
      <c r="F60" s="82" t="str">
        <f>IF(E60="","",VLOOKUP(E60,基础信息!$B$3:$K$10000,2,0))</f>
        <v/>
      </c>
      <c r="G60" s="82" t="str">
        <f>IF(E60="","",VLOOKUP(E60,基础信息!$B$3:$K$10000,3,0))</f>
        <v/>
      </c>
      <c r="H60" s="83"/>
      <c r="I60" s="82" t="str">
        <f>IF(E60="","",VLOOKUP(E60,基础信息!$B$3:$K$10000,6,0))</f>
        <v/>
      </c>
      <c r="J60" s="90" t="str">
        <f>IF(E60="","",VLOOKUP(E60,基础信息!$B$3:$K$10000,4,0))</f>
        <v/>
      </c>
      <c r="K60" s="83" t="str">
        <f t="shared" si="1"/>
        <v/>
      </c>
      <c r="L60" s="83"/>
      <c r="M60" s="91"/>
    </row>
    <row r="61" spans="1:13" ht="30" customHeight="1">
      <c r="A61" s="84">
        <v>59</v>
      </c>
      <c r="B61" s="85"/>
      <c r="C61" s="85"/>
      <c r="D61" s="86"/>
      <c r="E61" s="32"/>
      <c r="F61" s="85" t="str">
        <f>IF(E61="","",VLOOKUP(E61,基础信息!$B$3:$K$10000,2,0))</f>
        <v/>
      </c>
      <c r="G61" s="85" t="str">
        <f>IF(E61="","",VLOOKUP(E61,基础信息!$B$3:$K$10000,3,0))</f>
        <v/>
      </c>
      <c r="H61" s="86"/>
      <c r="I61" s="85" t="str">
        <f>IF(E61="","",VLOOKUP(E61,基础信息!$B$3:$K$10000,6,0))</f>
        <v/>
      </c>
      <c r="J61" s="92" t="str">
        <f>IF(E61="","",VLOOKUP(E61,基础信息!$B$3:$K$10000,4,0))</f>
        <v/>
      </c>
      <c r="K61" s="86" t="str">
        <f t="shared" si="1"/>
        <v/>
      </c>
      <c r="L61" s="86"/>
      <c r="M61" s="93"/>
    </row>
    <row r="62" spans="1:13" ht="30" customHeight="1">
      <c r="A62" s="81">
        <v>60</v>
      </c>
      <c r="B62" s="82"/>
      <c r="C62" s="82"/>
      <c r="D62" s="83"/>
      <c r="E62" s="11"/>
      <c r="F62" s="82" t="str">
        <f>IF(E62="","",VLOOKUP(E62,基础信息!$B$3:$K$10000,2,0))</f>
        <v/>
      </c>
      <c r="G62" s="82" t="str">
        <f>IF(E62="","",VLOOKUP(E62,基础信息!$B$3:$K$10000,3,0))</f>
        <v/>
      </c>
      <c r="H62" s="83"/>
      <c r="I62" s="82" t="str">
        <f>IF(E62="","",VLOOKUP(E62,基础信息!$B$3:$K$10000,6,0))</f>
        <v/>
      </c>
      <c r="J62" s="90" t="str">
        <f>IF(E62="","",VLOOKUP(E62,基础信息!$B$3:$K$10000,4,0))</f>
        <v/>
      </c>
      <c r="K62" s="83" t="str">
        <f t="shared" si="1"/>
        <v/>
      </c>
      <c r="L62" s="83"/>
      <c r="M62" s="91"/>
    </row>
    <row r="63" spans="1:13" ht="30" customHeight="1">
      <c r="A63" s="84">
        <v>61</v>
      </c>
      <c r="B63" s="85"/>
      <c r="C63" s="85"/>
      <c r="D63" s="86"/>
      <c r="E63" s="32"/>
      <c r="F63" s="85" t="str">
        <f>IF(E63="","",VLOOKUP(E63,基础信息!$B$3:$K$10000,2,0))</f>
        <v/>
      </c>
      <c r="G63" s="85" t="str">
        <f>IF(E63="","",VLOOKUP(E63,基础信息!$B$3:$K$10000,3,0))</f>
        <v/>
      </c>
      <c r="H63" s="86"/>
      <c r="I63" s="85" t="str">
        <f>IF(E63="","",VLOOKUP(E63,基础信息!$B$3:$K$10000,6,0))</f>
        <v/>
      </c>
      <c r="J63" s="92" t="str">
        <f>IF(E63="","",VLOOKUP(E63,基础信息!$B$3:$K$10000,4,0))</f>
        <v/>
      </c>
      <c r="K63" s="86" t="str">
        <f t="shared" si="1"/>
        <v/>
      </c>
      <c r="L63" s="86"/>
      <c r="M63" s="93"/>
    </row>
    <row r="64" spans="1:13" ht="30" customHeight="1">
      <c r="A64" s="81">
        <v>62</v>
      </c>
      <c r="B64" s="82"/>
      <c r="C64" s="82"/>
      <c r="D64" s="83"/>
      <c r="E64" s="11"/>
      <c r="F64" s="82" t="str">
        <f>IF(E64="","",VLOOKUP(E64,基础信息!$B$3:$K$10000,2,0))</f>
        <v/>
      </c>
      <c r="G64" s="82" t="str">
        <f>IF(E64="","",VLOOKUP(E64,基础信息!$B$3:$K$10000,3,0))</f>
        <v/>
      </c>
      <c r="H64" s="83"/>
      <c r="I64" s="82" t="str">
        <f>IF(E64="","",VLOOKUP(E64,基础信息!$B$3:$K$10000,6,0))</f>
        <v/>
      </c>
      <c r="J64" s="90" t="str">
        <f>IF(E64="","",VLOOKUP(E64,基础信息!$B$3:$K$10000,4,0))</f>
        <v/>
      </c>
      <c r="K64" s="83" t="str">
        <f t="shared" si="1"/>
        <v/>
      </c>
      <c r="L64" s="83"/>
      <c r="M64" s="91"/>
    </row>
    <row r="65" spans="1:13" ht="30" customHeight="1">
      <c r="A65" s="84">
        <v>63</v>
      </c>
      <c r="B65" s="85"/>
      <c r="C65" s="85"/>
      <c r="D65" s="86"/>
      <c r="E65" s="32"/>
      <c r="F65" s="85" t="str">
        <f>IF(E65="","",VLOOKUP(E65,基础信息!$B$3:$K$10000,2,0))</f>
        <v/>
      </c>
      <c r="G65" s="85" t="str">
        <f>IF(E65="","",VLOOKUP(E65,基础信息!$B$3:$K$10000,3,0))</f>
        <v/>
      </c>
      <c r="H65" s="86"/>
      <c r="I65" s="85" t="str">
        <f>IF(E65="","",VLOOKUP(E65,基础信息!$B$3:$K$10000,6,0))</f>
        <v/>
      </c>
      <c r="J65" s="92" t="str">
        <f>IF(E65="","",VLOOKUP(E65,基础信息!$B$3:$K$10000,4,0))</f>
        <v/>
      </c>
      <c r="K65" s="86" t="str">
        <f t="shared" si="1"/>
        <v/>
      </c>
      <c r="L65" s="86"/>
      <c r="M65" s="93"/>
    </row>
    <row r="66" spans="1:13" ht="30" customHeight="1">
      <c r="A66" s="81">
        <v>64</v>
      </c>
      <c r="B66" s="82"/>
      <c r="C66" s="82"/>
      <c r="D66" s="83"/>
      <c r="E66" s="11"/>
      <c r="F66" s="82" t="str">
        <f>IF(E66="","",VLOOKUP(E66,基础信息!$B$3:$K$10000,2,0))</f>
        <v/>
      </c>
      <c r="G66" s="82" t="str">
        <f>IF(E66="","",VLOOKUP(E66,基础信息!$B$3:$K$10000,3,0))</f>
        <v/>
      </c>
      <c r="H66" s="83"/>
      <c r="I66" s="82" t="str">
        <f>IF(E66="","",VLOOKUP(E66,基础信息!$B$3:$K$10000,6,0))</f>
        <v/>
      </c>
      <c r="J66" s="90" t="str">
        <f>IF(E66="","",VLOOKUP(E66,基础信息!$B$3:$K$10000,4,0))</f>
        <v/>
      </c>
      <c r="K66" s="83" t="str">
        <f t="shared" si="1"/>
        <v/>
      </c>
      <c r="L66" s="83"/>
      <c r="M66" s="91"/>
    </row>
    <row r="67" spans="1:13" ht="30" customHeight="1">
      <c r="A67" s="84">
        <v>65</v>
      </c>
      <c r="B67" s="85"/>
      <c r="C67" s="85"/>
      <c r="D67" s="86"/>
      <c r="E67" s="32"/>
      <c r="F67" s="85" t="str">
        <f>IF(E67="","",VLOOKUP(E67,基础信息!$B$3:$K$10000,2,0))</f>
        <v/>
      </c>
      <c r="G67" s="85" t="str">
        <f>IF(E67="","",VLOOKUP(E67,基础信息!$B$3:$K$10000,3,0))</f>
        <v/>
      </c>
      <c r="H67" s="86"/>
      <c r="I67" s="85" t="str">
        <f>IF(E67="","",VLOOKUP(E67,基础信息!$B$3:$K$10000,6,0))</f>
        <v/>
      </c>
      <c r="J67" s="92" t="str">
        <f>IF(E67="","",VLOOKUP(E67,基础信息!$B$3:$K$10000,4,0))</f>
        <v/>
      </c>
      <c r="K67" s="86" t="str">
        <f t="shared" si="1"/>
        <v/>
      </c>
      <c r="L67" s="86"/>
      <c r="M67" s="93"/>
    </row>
    <row r="68" spans="1:13" ht="30" customHeight="1">
      <c r="A68" s="81">
        <v>66</v>
      </c>
      <c r="B68" s="82"/>
      <c r="C68" s="82"/>
      <c r="D68" s="83"/>
      <c r="E68" s="11"/>
      <c r="F68" s="82" t="str">
        <f>IF(E68="","",VLOOKUP(E68,基础信息!$B$3:$K$10000,2,0))</f>
        <v/>
      </c>
      <c r="G68" s="82" t="str">
        <f>IF(E68="","",VLOOKUP(E68,基础信息!$B$3:$K$10000,3,0))</f>
        <v/>
      </c>
      <c r="H68" s="83"/>
      <c r="I68" s="82" t="str">
        <f>IF(E68="","",VLOOKUP(E68,基础信息!$B$3:$K$10000,6,0))</f>
        <v/>
      </c>
      <c r="J68" s="90" t="str">
        <f>IF(E68="","",VLOOKUP(E68,基础信息!$B$3:$K$10000,4,0))</f>
        <v/>
      </c>
      <c r="K68" s="83" t="str">
        <f t="shared" si="1"/>
        <v/>
      </c>
      <c r="L68" s="83"/>
      <c r="M68" s="91"/>
    </row>
    <row r="69" spans="1:13" ht="30" customHeight="1">
      <c r="A69" s="84">
        <v>67</v>
      </c>
      <c r="B69" s="85"/>
      <c r="C69" s="85"/>
      <c r="D69" s="86"/>
      <c r="E69" s="32"/>
      <c r="F69" s="85" t="str">
        <f>IF(E69="","",VLOOKUP(E69,基础信息!$B$3:$K$10000,2,0))</f>
        <v/>
      </c>
      <c r="G69" s="85" t="str">
        <f>IF(E69="","",VLOOKUP(E69,基础信息!$B$3:$K$10000,3,0))</f>
        <v/>
      </c>
      <c r="H69" s="86"/>
      <c r="I69" s="85" t="str">
        <f>IF(E69="","",VLOOKUP(E69,基础信息!$B$3:$K$10000,6,0))</f>
        <v/>
      </c>
      <c r="J69" s="92" t="str">
        <f>IF(E69="","",VLOOKUP(E69,基础信息!$B$3:$K$10000,4,0))</f>
        <v/>
      </c>
      <c r="K69" s="86" t="str">
        <f t="shared" si="1"/>
        <v/>
      </c>
      <c r="L69" s="86"/>
      <c r="M69" s="93"/>
    </row>
    <row r="70" spans="1:13" ht="30" customHeight="1">
      <c r="A70" s="81">
        <v>68</v>
      </c>
      <c r="B70" s="82"/>
      <c r="C70" s="82"/>
      <c r="D70" s="83"/>
      <c r="E70" s="11"/>
      <c r="F70" s="82" t="str">
        <f>IF(E70="","",VLOOKUP(E70,基础信息!$B$3:$K$10000,2,0))</f>
        <v/>
      </c>
      <c r="G70" s="82" t="str">
        <f>IF(E70="","",VLOOKUP(E70,基础信息!$B$3:$K$10000,3,0))</f>
        <v/>
      </c>
      <c r="H70" s="83"/>
      <c r="I70" s="82" t="str">
        <f>IF(E70="","",VLOOKUP(E70,基础信息!$B$3:$K$10000,6,0))</f>
        <v/>
      </c>
      <c r="J70" s="90" t="str">
        <f>IF(E70="","",VLOOKUP(E70,基础信息!$B$3:$K$10000,4,0))</f>
        <v/>
      </c>
      <c r="K70" s="83" t="str">
        <f t="shared" si="1"/>
        <v/>
      </c>
      <c r="L70" s="83"/>
      <c r="M70" s="91"/>
    </row>
    <row r="71" spans="1:13" ht="30" customHeight="1">
      <c r="A71" s="84">
        <v>69</v>
      </c>
      <c r="B71" s="85"/>
      <c r="C71" s="85"/>
      <c r="D71" s="86"/>
      <c r="E71" s="32"/>
      <c r="F71" s="85" t="str">
        <f>IF(E71="","",VLOOKUP(E71,基础信息!$B$3:$K$10000,2,0))</f>
        <v/>
      </c>
      <c r="G71" s="85" t="str">
        <f>IF(E71="","",VLOOKUP(E71,基础信息!$B$3:$K$10000,3,0))</f>
        <v/>
      </c>
      <c r="H71" s="86"/>
      <c r="I71" s="85" t="str">
        <f>IF(E71="","",VLOOKUP(E71,基础信息!$B$3:$K$10000,6,0))</f>
        <v/>
      </c>
      <c r="J71" s="92" t="str">
        <f>IF(E71="","",VLOOKUP(E71,基础信息!$B$3:$K$10000,4,0))</f>
        <v/>
      </c>
      <c r="K71" s="86" t="str">
        <f t="shared" si="1"/>
        <v/>
      </c>
      <c r="L71" s="86"/>
      <c r="M71" s="93"/>
    </row>
    <row r="72" spans="1:13" ht="30" customHeight="1">
      <c r="A72" s="81">
        <v>70</v>
      </c>
      <c r="B72" s="82"/>
      <c r="C72" s="82"/>
      <c r="D72" s="83"/>
      <c r="E72" s="11"/>
      <c r="F72" s="82" t="str">
        <f>IF(E72="","",VLOOKUP(E72,基础信息!$B$3:$K$10000,2,0))</f>
        <v/>
      </c>
      <c r="G72" s="82" t="str">
        <f>IF(E72="","",VLOOKUP(E72,基础信息!$B$3:$K$10000,3,0))</f>
        <v/>
      </c>
      <c r="H72" s="83"/>
      <c r="I72" s="82" t="str">
        <f>IF(E72="","",VLOOKUP(E72,基础信息!$B$3:$K$10000,6,0))</f>
        <v/>
      </c>
      <c r="J72" s="90" t="str">
        <f>IF(E72="","",VLOOKUP(E72,基础信息!$B$3:$K$10000,4,0))</f>
        <v/>
      </c>
      <c r="K72" s="83" t="str">
        <f t="shared" si="1"/>
        <v/>
      </c>
      <c r="L72" s="83"/>
      <c r="M72" s="91"/>
    </row>
    <row r="73" spans="1:13" ht="30" customHeight="1">
      <c r="A73" s="84">
        <v>71</v>
      </c>
      <c r="B73" s="85"/>
      <c r="C73" s="85"/>
      <c r="D73" s="86"/>
      <c r="E73" s="32"/>
      <c r="F73" s="85" t="str">
        <f>IF(E73="","",VLOOKUP(E73,基础信息!$B$3:$K$10000,2,0))</f>
        <v/>
      </c>
      <c r="G73" s="85" t="str">
        <f>IF(E73="","",VLOOKUP(E73,基础信息!$B$3:$K$10000,3,0))</f>
        <v/>
      </c>
      <c r="H73" s="86"/>
      <c r="I73" s="85" t="str">
        <f>IF(E73="","",VLOOKUP(E73,基础信息!$B$3:$K$10000,6,0))</f>
        <v/>
      </c>
      <c r="J73" s="92" t="str">
        <f>IF(E73="","",VLOOKUP(E73,基础信息!$B$3:$K$10000,4,0))</f>
        <v/>
      </c>
      <c r="K73" s="86" t="str">
        <f t="shared" si="1"/>
        <v/>
      </c>
      <c r="L73" s="86"/>
      <c r="M73" s="93"/>
    </row>
    <row r="74" spans="1:13" ht="30" customHeight="1">
      <c r="A74" s="81">
        <v>72</v>
      </c>
      <c r="B74" s="82"/>
      <c r="C74" s="82"/>
      <c r="D74" s="83"/>
      <c r="E74" s="11"/>
      <c r="F74" s="82" t="str">
        <f>IF(E74="","",VLOOKUP(E74,基础信息!$B$3:$K$10000,2,0))</f>
        <v/>
      </c>
      <c r="G74" s="82" t="str">
        <f>IF(E74="","",VLOOKUP(E74,基础信息!$B$3:$K$10000,3,0))</f>
        <v/>
      </c>
      <c r="H74" s="83"/>
      <c r="I74" s="82" t="str">
        <f>IF(E74="","",VLOOKUP(E74,基础信息!$B$3:$K$10000,6,0))</f>
        <v/>
      </c>
      <c r="J74" s="90" t="str">
        <f>IF(E74="","",VLOOKUP(E74,基础信息!$B$3:$K$10000,4,0))</f>
        <v/>
      </c>
      <c r="K74" s="83" t="str">
        <f t="shared" si="1"/>
        <v/>
      </c>
      <c r="L74" s="83"/>
      <c r="M74" s="91"/>
    </row>
    <row r="75" spans="1:13" ht="30" customHeight="1">
      <c r="A75" s="84">
        <v>73</v>
      </c>
      <c r="B75" s="85"/>
      <c r="C75" s="85"/>
      <c r="D75" s="86"/>
      <c r="E75" s="32"/>
      <c r="F75" s="85" t="str">
        <f>IF(E75="","",VLOOKUP(E75,基础信息!$B$3:$K$10000,2,0))</f>
        <v/>
      </c>
      <c r="G75" s="85" t="str">
        <f>IF(E75="","",VLOOKUP(E75,基础信息!$B$3:$K$10000,3,0))</f>
        <v/>
      </c>
      <c r="H75" s="86"/>
      <c r="I75" s="85" t="str">
        <f>IF(E75="","",VLOOKUP(E75,基础信息!$B$3:$K$10000,6,0))</f>
        <v/>
      </c>
      <c r="J75" s="92" t="str">
        <f>IF(E75="","",VLOOKUP(E75,基础信息!$B$3:$K$10000,4,0))</f>
        <v/>
      </c>
      <c r="K75" s="86" t="str">
        <f t="shared" si="1"/>
        <v/>
      </c>
      <c r="L75" s="86"/>
      <c r="M75" s="93"/>
    </row>
    <row r="76" spans="1:13" ht="30" customHeight="1">
      <c r="A76" s="81">
        <v>74</v>
      </c>
      <c r="B76" s="82"/>
      <c r="C76" s="82"/>
      <c r="D76" s="83"/>
      <c r="E76" s="11"/>
      <c r="F76" s="82" t="str">
        <f>IF(E76="","",VLOOKUP(E76,基础信息!$B$3:$K$10000,2,0))</f>
        <v/>
      </c>
      <c r="G76" s="82" t="str">
        <f>IF(E76="","",VLOOKUP(E76,基础信息!$B$3:$K$10000,3,0))</f>
        <v/>
      </c>
      <c r="H76" s="83"/>
      <c r="I76" s="82" t="str">
        <f>IF(E76="","",VLOOKUP(E76,基础信息!$B$3:$K$10000,6,0))</f>
        <v/>
      </c>
      <c r="J76" s="90" t="str">
        <f>IF(E76="","",VLOOKUP(E76,基础信息!$B$3:$K$10000,4,0))</f>
        <v/>
      </c>
      <c r="K76" s="83" t="str">
        <f t="shared" si="1"/>
        <v/>
      </c>
      <c r="L76" s="83"/>
      <c r="M76" s="91"/>
    </row>
    <row r="77" spans="1:13" ht="30" customHeight="1">
      <c r="A77" s="84">
        <v>75</v>
      </c>
      <c r="B77" s="85"/>
      <c r="C77" s="85"/>
      <c r="D77" s="86"/>
      <c r="E77" s="32"/>
      <c r="F77" s="85" t="str">
        <f>IF(E77="","",VLOOKUP(E77,基础信息!$B$3:$K$10000,2,0))</f>
        <v/>
      </c>
      <c r="G77" s="85" t="str">
        <f>IF(E77="","",VLOOKUP(E77,基础信息!$B$3:$K$10000,3,0))</f>
        <v/>
      </c>
      <c r="H77" s="86"/>
      <c r="I77" s="85" t="str">
        <f>IF(E77="","",VLOOKUP(E77,基础信息!$B$3:$K$10000,6,0))</f>
        <v/>
      </c>
      <c r="J77" s="92" t="str">
        <f>IF(E77="","",VLOOKUP(E77,基础信息!$B$3:$K$10000,4,0))</f>
        <v/>
      </c>
      <c r="K77" s="86" t="str">
        <f t="shared" si="1"/>
        <v/>
      </c>
      <c r="L77" s="86"/>
      <c r="M77" s="93"/>
    </row>
    <row r="78" spans="1:13" ht="30" customHeight="1">
      <c r="A78" s="81">
        <v>76</v>
      </c>
      <c r="B78" s="82"/>
      <c r="C78" s="82"/>
      <c r="D78" s="83"/>
      <c r="E78" s="11"/>
      <c r="F78" s="82" t="str">
        <f>IF(E78="","",VLOOKUP(E78,基础信息!$B$3:$K$10000,2,0))</f>
        <v/>
      </c>
      <c r="G78" s="82" t="str">
        <f>IF(E78="","",VLOOKUP(E78,基础信息!$B$3:$K$10000,3,0))</f>
        <v/>
      </c>
      <c r="H78" s="83"/>
      <c r="I78" s="82" t="str">
        <f>IF(E78="","",VLOOKUP(E78,基础信息!$B$3:$K$10000,6,0))</f>
        <v/>
      </c>
      <c r="J78" s="90" t="str">
        <f>IF(E78="","",VLOOKUP(E78,基础信息!$B$3:$K$10000,4,0))</f>
        <v/>
      </c>
      <c r="K78" s="83" t="str">
        <f t="shared" si="2" ref="K78:K141">IF(E78="","",H78*J78)</f>
        <v/>
      </c>
      <c r="L78" s="83"/>
      <c r="M78" s="91"/>
    </row>
    <row r="79" spans="1:13" ht="30" customHeight="1">
      <c r="A79" s="84">
        <v>77</v>
      </c>
      <c r="B79" s="85"/>
      <c r="C79" s="85"/>
      <c r="D79" s="86"/>
      <c r="E79" s="32"/>
      <c r="F79" s="85" t="str">
        <f>IF(E79="","",VLOOKUP(E79,基础信息!$B$3:$K$10000,2,0))</f>
        <v/>
      </c>
      <c r="G79" s="85" t="str">
        <f>IF(E79="","",VLOOKUP(E79,基础信息!$B$3:$K$10000,3,0))</f>
        <v/>
      </c>
      <c r="H79" s="86"/>
      <c r="I79" s="85" t="str">
        <f>IF(E79="","",VLOOKUP(E79,基础信息!$B$3:$K$10000,6,0))</f>
        <v/>
      </c>
      <c r="J79" s="92" t="str">
        <f>IF(E79="","",VLOOKUP(E79,基础信息!$B$3:$K$10000,4,0))</f>
        <v/>
      </c>
      <c r="K79" s="86" t="str">
        <f t="shared" si="2"/>
        <v/>
      </c>
      <c r="L79" s="86"/>
      <c r="M79" s="93"/>
    </row>
    <row r="80" spans="1:13" ht="30" customHeight="1">
      <c r="A80" s="81">
        <v>78</v>
      </c>
      <c r="B80" s="82"/>
      <c r="C80" s="82"/>
      <c r="D80" s="83"/>
      <c r="E80" s="11"/>
      <c r="F80" s="82" t="str">
        <f>IF(E80="","",VLOOKUP(E80,基础信息!$B$3:$K$10000,2,0))</f>
        <v/>
      </c>
      <c r="G80" s="82" t="str">
        <f>IF(E80="","",VLOOKUP(E80,基础信息!$B$3:$K$10000,3,0))</f>
        <v/>
      </c>
      <c r="H80" s="83"/>
      <c r="I80" s="82" t="str">
        <f>IF(E80="","",VLOOKUP(E80,基础信息!$B$3:$K$10000,6,0))</f>
        <v/>
      </c>
      <c r="J80" s="90" t="str">
        <f>IF(E80="","",VLOOKUP(E80,基础信息!$B$3:$K$10000,4,0))</f>
        <v/>
      </c>
      <c r="K80" s="83" t="str">
        <f t="shared" si="2"/>
        <v/>
      </c>
      <c r="L80" s="83"/>
      <c r="M80" s="91"/>
    </row>
    <row r="81" spans="1:13" ht="30" customHeight="1">
      <c r="A81" s="84">
        <v>79</v>
      </c>
      <c r="B81" s="85"/>
      <c r="C81" s="85"/>
      <c r="D81" s="86"/>
      <c r="E81" s="32"/>
      <c r="F81" s="85" t="str">
        <f>IF(E81="","",VLOOKUP(E81,基础信息!$B$3:$K$10000,2,0))</f>
        <v/>
      </c>
      <c r="G81" s="85" t="str">
        <f>IF(E81="","",VLOOKUP(E81,基础信息!$B$3:$K$10000,3,0))</f>
        <v/>
      </c>
      <c r="H81" s="86"/>
      <c r="I81" s="85" t="str">
        <f>IF(E81="","",VLOOKUP(E81,基础信息!$B$3:$K$10000,6,0))</f>
        <v/>
      </c>
      <c r="J81" s="92" t="str">
        <f>IF(E81="","",VLOOKUP(E81,基础信息!$B$3:$K$10000,4,0))</f>
        <v/>
      </c>
      <c r="K81" s="86" t="str">
        <f t="shared" si="2"/>
        <v/>
      </c>
      <c r="L81" s="86"/>
      <c r="M81" s="93"/>
    </row>
    <row r="82" spans="1:13" ht="30" customHeight="1">
      <c r="A82" s="81">
        <v>80</v>
      </c>
      <c r="B82" s="82"/>
      <c r="C82" s="82"/>
      <c r="D82" s="83"/>
      <c r="E82" s="11"/>
      <c r="F82" s="82" t="str">
        <f>IF(E82="","",VLOOKUP(E82,基础信息!$B$3:$K$10000,2,0))</f>
        <v/>
      </c>
      <c r="G82" s="82" t="str">
        <f>IF(E82="","",VLOOKUP(E82,基础信息!$B$3:$K$10000,3,0))</f>
        <v/>
      </c>
      <c r="H82" s="83"/>
      <c r="I82" s="82" t="str">
        <f>IF(E82="","",VLOOKUP(E82,基础信息!$B$3:$K$10000,6,0))</f>
        <v/>
      </c>
      <c r="J82" s="90" t="str">
        <f>IF(E82="","",VLOOKUP(E82,基础信息!$B$3:$K$10000,4,0))</f>
        <v/>
      </c>
      <c r="K82" s="83" t="str">
        <f t="shared" si="2"/>
        <v/>
      </c>
      <c r="L82" s="83"/>
      <c r="M82" s="91"/>
    </row>
    <row r="83" spans="1:13" ht="30" customHeight="1">
      <c r="A83" s="84">
        <v>81</v>
      </c>
      <c r="B83" s="85"/>
      <c r="C83" s="85"/>
      <c r="D83" s="86"/>
      <c r="E83" s="32"/>
      <c r="F83" s="85" t="str">
        <f>IF(E83="","",VLOOKUP(E83,基础信息!$B$3:$K$10000,2,0))</f>
        <v/>
      </c>
      <c r="G83" s="85" t="str">
        <f>IF(E83="","",VLOOKUP(E83,基础信息!$B$3:$K$10000,3,0))</f>
        <v/>
      </c>
      <c r="H83" s="86"/>
      <c r="I83" s="85" t="str">
        <f>IF(E83="","",VLOOKUP(E83,基础信息!$B$3:$K$10000,6,0))</f>
        <v/>
      </c>
      <c r="J83" s="92" t="str">
        <f>IF(E83="","",VLOOKUP(E83,基础信息!$B$3:$K$10000,4,0))</f>
        <v/>
      </c>
      <c r="K83" s="86" t="str">
        <f t="shared" si="2"/>
        <v/>
      </c>
      <c r="L83" s="86"/>
      <c r="M83" s="93"/>
    </row>
    <row r="84" spans="1:13" ht="30" customHeight="1">
      <c r="A84" s="81">
        <v>82</v>
      </c>
      <c r="B84" s="82"/>
      <c r="C84" s="82"/>
      <c r="D84" s="83"/>
      <c r="E84" s="11"/>
      <c r="F84" s="82" t="str">
        <f>IF(E84="","",VLOOKUP(E84,基础信息!$B$3:$K$10000,2,0))</f>
        <v/>
      </c>
      <c r="G84" s="82" t="str">
        <f>IF(E84="","",VLOOKUP(E84,基础信息!$B$3:$K$10000,3,0))</f>
        <v/>
      </c>
      <c r="H84" s="83"/>
      <c r="I84" s="82" t="str">
        <f>IF(E84="","",VLOOKUP(E84,基础信息!$B$3:$K$10000,6,0))</f>
        <v/>
      </c>
      <c r="J84" s="90" t="str">
        <f>IF(E84="","",VLOOKUP(E84,基础信息!$B$3:$K$10000,4,0))</f>
        <v/>
      </c>
      <c r="K84" s="83" t="str">
        <f t="shared" si="2"/>
        <v/>
      </c>
      <c r="L84" s="83"/>
      <c r="M84" s="91"/>
    </row>
    <row r="85" spans="1:13" ht="30" customHeight="1">
      <c r="A85" s="84">
        <v>83</v>
      </c>
      <c r="B85" s="85"/>
      <c r="C85" s="85"/>
      <c r="D85" s="86"/>
      <c r="E85" s="32"/>
      <c r="F85" s="85" t="str">
        <f>IF(E85="","",VLOOKUP(E85,基础信息!$B$3:$K$10000,2,0))</f>
        <v/>
      </c>
      <c r="G85" s="85" t="str">
        <f>IF(E85="","",VLOOKUP(E85,基础信息!$B$3:$K$10000,3,0))</f>
        <v/>
      </c>
      <c r="H85" s="86"/>
      <c r="I85" s="85" t="str">
        <f>IF(E85="","",VLOOKUP(E85,基础信息!$B$3:$K$10000,6,0))</f>
        <v/>
      </c>
      <c r="J85" s="92" t="str">
        <f>IF(E85="","",VLOOKUP(E85,基础信息!$B$3:$K$10000,4,0))</f>
        <v/>
      </c>
      <c r="K85" s="86" t="str">
        <f t="shared" si="2"/>
        <v/>
      </c>
      <c r="L85" s="86"/>
      <c r="M85" s="93"/>
    </row>
    <row r="86" spans="1:13" ht="30" customHeight="1">
      <c r="A86" s="81">
        <v>84</v>
      </c>
      <c r="B86" s="82"/>
      <c r="C86" s="82"/>
      <c r="D86" s="83"/>
      <c r="E86" s="11"/>
      <c r="F86" s="82" t="str">
        <f>IF(E86="","",VLOOKUP(E86,基础信息!$B$3:$K$10000,2,0))</f>
        <v/>
      </c>
      <c r="G86" s="82" t="str">
        <f>IF(E86="","",VLOOKUP(E86,基础信息!$B$3:$K$10000,3,0))</f>
        <v/>
      </c>
      <c r="H86" s="83"/>
      <c r="I86" s="82" t="str">
        <f>IF(E86="","",VLOOKUP(E86,基础信息!$B$3:$K$10000,6,0))</f>
        <v/>
      </c>
      <c r="J86" s="90" t="str">
        <f>IF(E86="","",VLOOKUP(E86,基础信息!$B$3:$K$10000,4,0))</f>
        <v/>
      </c>
      <c r="K86" s="83" t="str">
        <f t="shared" si="2"/>
        <v/>
      </c>
      <c r="L86" s="83"/>
      <c r="M86" s="91"/>
    </row>
    <row r="87" spans="1:13" ht="30" customHeight="1">
      <c r="A87" s="84">
        <v>85</v>
      </c>
      <c r="B87" s="85"/>
      <c r="C87" s="85"/>
      <c r="D87" s="86"/>
      <c r="E87" s="32"/>
      <c r="F87" s="85" t="str">
        <f>IF(E87="","",VLOOKUP(E87,基础信息!$B$3:$K$10000,2,0))</f>
        <v/>
      </c>
      <c r="G87" s="85" t="str">
        <f>IF(E87="","",VLOOKUP(E87,基础信息!$B$3:$K$10000,3,0))</f>
        <v/>
      </c>
      <c r="H87" s="86"/>
      <c r="I87" s="85" t="str">
        <f>IF(E87="","",VLOOKUP(E87,基础信息!$B$3:$K$10000,6,0))</f>
        <v/>
      </c>
      <c r="J87" s="92" t="str">
        <f>IF(E87="","",VLOOKUP(E87,基础信息!$B$3:$K$10000,4,0))</f>
        <v/>
      </c>
      <c r="K87" s="86" t="str">
        <f t="shared" si="2"/>
        <v/>
      </c>
      <c r="L87" s="86"/>
      <c r="M87" s="93"/>
    </row>
    <row r="88" spans="1:13" ht="30" customHeight="1">
      <c r="A88" s="81">
        <v>86</v>
      </c>
      <c r="B88" s="82"/>
      <c r="C88" s="82"/>
      <c r="D88" s="83"/>
      <c r="E88" s="11"/>
      <c r="F88" s="82" t="str">
        <f>IF(E88="","",VLOOKUP(E88,基础信息!$B$3:$K$10000,2,0))</f>
        <v/>
      </c>
      <c r="G88" s="82" t="str">
        <f>IF(E88="","",VLOOKUP(E88,基础信息!$B$3:$K$10000,3,0))</f>
        <v/>
      </c>
      <c r="H88" s="83"/>
      <c r="I88" s="82" t="str">
        <f>IF(E88="","",VLOOKUP(E88,基础信息!$B$3:$K$10000,6,0))</f>
        <v/>
      </c>
      <c r="J88" s="90" t="str">
        <f>IF(E88="","",VLOOKUP(E88,基础信息!$B$3:$K$10000,4,0))</f>
        <v/>
      </c>
      <c r="K88" s="83" t="str">
        <f t="shared" si="2"/>
        <v/>
      </c>
      <c r="L88" s="83"/>
      <c r="M88" s="91"/>
    </row>
    <row r="89" spans="1:13" ht="30" customHeight="1">
      <c r="A89" s="84">
        <v>87</v>
      </c>
      <c r="B89" s="85"/>
      <c r="C89" s="85"/>
      <c r="D89" s="86"/>
      <c r="E89" s="32"/>
      <c r="F89" s="85" t="str">
        <f>IF(E89="","",VLOOKUP(E89,基础信息!$B$3:$K$10000,2,0))</f>
        <v/>
      </c>
      <c r="G89" s="85" t="str">
        <f>IF(E89="","",VLOOKUP(E89,基础信息!$B$3:$K$10000,3,0))</f>
        <v/>
      </c>
      <c r="H89" s="86"/>
      <c r="I89" s="85" t="str">
        <f>IF(E89="","",VLOOKUP(E89,基础信息!$B$3:$K$10000,6,0))</f>
        <v/>
      </c>
      <c r="J89" s="92" t="str">
        <f>IF(E89="","",VLOOKUP(E89,基础信息!$B$3:$K$10000,4,0))</f>
        <v/>
      </c>
      <c r="K89" s="86" t="str">
        <f t="shared" si="2"/>
        <v/>
      </c>
      <c r="L89" s="86"/>
      <c r="M89" s="93"/>
    </row>
    <row r="90" spans="1:13" ht="30" customHeight="1">
      <c r="A90" s="81">
        <v>88</v>
      </c>
      <c r="B90" s="82"/>
      <c r="C90" s="82"/>
      <c r="D90" s="83"/>
      <c r="E90" s="11"/>
      <c r="F90" s="82" t="str">
        <f>IF(E90="","",VLOOKUP(E90,基础信息!$B$3:$K$10000,2,0))</f>
        <v/>
      </c>
      <c r="G90" s="82" t="str">
        <f>IF(E90="","",VLOOKUP(E90,基础信息!$B$3:$K$10000,3,0))</f>
        <v/>
      </c>
      <c r="H90" s="83"/>
      <c r="I90" s="82" t="str">
        <f>IF(E90="","",VLOOKUP(E90,基础信息!$B$3:$K$10000,6,0))</f>
        <v/>
      </c>
      <c r="J90" s="90" t="str">
        <f>IF(E90="","",VLOOKUP(E90,基础信息!$B$3:$K$10000,4,0))</f>
        <v/>
      </c>
      <c r="K90" s="83" t="str">
        <f t="shared" si="2"/>
        <v/>
      </c>
      <c r="L90" s="83"/>
      <c r="M90" s="91"/>
    </row>
    <row r="91" spans="1:13" ht="30" customHeight="1">
      <c r="A91" s="84">
        <v>89</v>
      </c>
      <c r="B91" s="85"/>
      <c r="C91" s="85"/>
      <c r="D91" s="86"/>
      <c r="E91" s="32"/>
      <c r="F91" s="85" t="str">
        <f>IF(E91="","",VLOOKUP(E91,基础信息!$B$3:$K$10000,2,0))</f>
        <v/>
      </c>
      <c r="G91" s="85" t="str">
        <f>IF(E91="","",VLOOKUP(E91,基础信息!$B$3:$K$10000,3,0))</f>
        <v/>
      </c>
      <c r="H91" s="86"/>
      <c r="I91" s="85" t="str">
        <f>IF(E91="","",VLOOKUP(E91,基础信息!$B$3:$K$10000,6,0))</f>
        <v/>
      </c>
      <c r="J91" s="92" t="str">
        <f>IF(E91="","",VLOOKUP(E91,基础信息!$B$3:$K$10000,4,0))</f>
        <v/>
      </c>
      <c r="K91" s="86" t="str">
        <f t="shared" si="2"/>
        <v/>
      </c>
      <c r="L91" s="86"/>
      <c r="M91" s="93"/>
    </row>
    <row r="92" spans="1:13" ht="30" customHeight="1">
      <c r="A92" s="81">
        <v>90</v>
      </c>
      <c r="B92" s="82"/>
      <c r="C92" s="82"/>
      <c r="D92" s="83"/>
      <c r="E92" s="11"/>
      <c r="F92" s="82" t="str">
        <f>IF(E92="","",VLOOKUP(E92,基础信息!$B$3:$K$10000,2,0))</f>
        <v/>
      </c>
      <c r="G92" s="82" t="str">
        <f>IF(E92="","",VLOOKUP(E92,基础信息!$B$3:$K$10000,3,0))</f>
        <v/>
      </c>
      <c r="H92" s="83"/>
      <c r="I92" s="82" t="str">
        <f>IF(E92="","",VLOOKUP(E92,基础信息!$B$3:$K$10000,6,0))</f>
        <v/>
      </c>
      <c r="J92" s="90" t="str">
        <f>IF(E92="","",VLOOKUP(E92,基础信息!$B$3:$K$10000,4,0))</f>
        <v/>
      </c>
      <c r="K92" s="83" t="str">
        <f t="shared" si="2"/>
        <v/>
      </c>
      <c r="L92" s="83"/>
      <c r="M92" s="91"/>
    </row>
    <row r="93" spans="1:13" ht="30" customHeight="1">
      <c r="A93" s="84">
        <v>91</v>
      </c>
      <c r="B93" s="85"/>
      <c r="C93" s="85"/>
      <c r="D93" s="86"/>
      <c r="E93" s="32"/>
      <c r="F93" s="85" t="str">
        <f>IF(E93="","",VLOOKUP(E93,基础信息!$B$3:$K$10000,2,0))</f>
        <v/>
      </c>
      <c r="G93" s="85" t="str">
        <f>IF(E93="","",VLOOKUP(E93,基础信息!$B$3:$K$10000,3,0))</f>
        <v/>
      </c>
      <c r="H93" s="86"/>
      <c r="I93" s="85" t="str">
        <f>IF(E93="","",VLOOKUP(E93,基础信息!$B$3:$K$10000,6,0))</f>
        <v/>
      </c>
      <c r="J93" s="92" t="str">
        <f>IF(E93="","",VLOOKUP(E93,基础信息!$B$3:$K$10000,4,0))</f>
        <v/>
      </c>
      <c r="K93" s="86" t="str">
        <f t="shared" si="2"/>
        <v/>
      </c>
      <c r="L93" s="86"/>
      <c r="M93" s="93"/>
    </row>
    <row r="94" spans="1:13" ht="30" customHeight="1">
      <c r="A94" s="81">
        <v>92</v>
      </c>
      <c r="B94" s="82"/>
      <c r="C94" s="82"/>
      <c r="D94" s="83"/>
      <c r="E94" s="11"/>
      <c r="F94" s="82" t="str">
        <f>IF(E94="","",VLOOKUP(E94,基础信息!$B$3:$K$10000,2,0))</f>
        <v/>
      </c>
      <c r="G94" s="82" t="str">
        <f>IF(E94="","",VLOOKUP(E94,基础信息!$B$3:$K$10000,3,0))</f>
        <v/>
      </c>
      <c r="H94" s="83"/>
      <c r="I94" s="82" t="str">
        <f>IF(E94="","",VLOOKUP(E94,基础信息!$B$3:$K$10000,6,0))</f>
        <v/>
      </c>
      <c r="J94" s="90" t="str">
        <f>IF(E94="","",VLOOKUP(E94,基础信息!$B$3:$K$10000,4,0))</f>
        <v/>
      </c>
      <c r="K94" s="83" t="str">
        <f t="shared" si="2"/>
        <v/>
      </c>
      <c r="L94" s="83"/>
      <c r="M94" s="91"/>
    </row>
    <row r="95" spans="1:13" ht="30" customHeight="1">
      <c r="A95" s="84">
        <v>93</v>
      </c>
      <c r="B95" s="85"/>
      <c r="C95" s="85"/>
      <c r="D95" s="86"/>
      <c r="E95" s="32"/>
      <c r="F95" s="85" t="str">
        <f>IF(E95="","",VLOOKUP(E95,基础信息!$B$3:$K$10000,2,0))</f>
        <v/>
      </c>
      <c r="G95" s="85" t="str">
        <f>IF(E95="","",VLOOKUP(E95,基础信息!$B$3:$K$10000,3,0))</f>
        <v/>
      </c>
      <c r="H95" s="86"/>
      <c r="I95" s="85" t="str">
        <f>IF(E95="","",VLOOKUP(E95,基础信息!$B$3:$K$10000,6,0))</f>
        <v/>
      </c>
      <c r="J95" s="92" t="str">
        <f>IF(E95="","",VLOOKUP(E95,基础信息!$B$3:$K$10000,4,0))</f>
        <v/>
      </c>
      <c r="K95" s="86" t="str">
        <f t="shared" si="2"/>
        <v/>
      </c>
      <c r="L95" s="86"/>
      <c r="M95" s="93"/>
    </row>
    <row r="96" spans="1:13" ht="30" customHeight="1">
      <c r="A96" s="81">
        <v>94</v>
      </c>
      <c r="B96" s="82"/>
      <c r="C96" s="82"/>
      <c r="D96" s="83"/>
      <c r="E96" s="11"/>
      <c r="F96" s="82" t="str">
        <f>IF(E96="","",VLOOKUP(E96,基础信息!$B$3:$K$10000,2,0))</f>
        <v/>
      </c>
      <c r="G96" s="82" t="str">
        <f>IF(E96="","",VLOOKUP(E96,基础信息!$B$3:$K$10000,3,0))</f>
        <v/>
      </c>
      <c r="H96" s="83"/>
      <c r="I96" s="82" t="str">
        <f>IF(E96="","",VLOOKUP(E96,基础信息!$B$3:$K$10000,6,0))</f>
        <v/>
      </c>
      <c r="J96" s="90" t="str">
        <f>IF(E96="","",VLOOKUP(E96,基础信息!$B$3:$K$10000,4,0))</f>
        <v/>
      </c>
      <c r="K96" s="83" t="str">
        <f t="shared" si="2"/>
        <v/>
      </c>
      <c r="L96" s="83"/>
      <c r="M96" s="91"/>
    </row>
    <row r="97" spans="1:13" ht="30" customHeight="1">
      <c r="A97" s="84">
        <v>95</v>
      </c>
      <c r="B97" s="85"/>
      <c r="C97" s="85"/>
      <c r="D97" s="86"/>
      <c r="E97" s="32"/>
      <c r="F97" s="85" t="str">
        <f>IF(E97="","",VLOOKUP(E97,基础信息!$B$3:$K$10000,2,0))</f>
        <v/>
      </c>
      <c r="G97" s="85" t="str">
        <f>IF(E97="","",VLOOKUP(E97,基础信息!$B$3:$K$10000,3,0))</f>
        <v/>
      </c>
      <c r="H97" s="86"/>
      <c r="I97" s="85" t="str">
        <f>IF(E97="","",VLOOKUP(E97,基础信息!$B$3:$K$10000,6,0))</f>
        <v/>
      </c>
      <c r="J97" s="92" t="str">
        <f>IF(E97="","",VLOOKUP(E97,基础信息!$B$3:$K$10000,4,0))</f>
        <v/>
      </c>
      <c r="K97" s="86" t="str">
        <f t="shared" si="2"/>
        <v/>
      </c>
      <c r="L97" s="86"/>
      <c r="M97" s="93"/>
    </row>
    <row r="98" spans="1:13" ht="30" customHeight="1">
      <c r="A98" s="81">
        <v>96</v>
      </c>
      <c r="B98" s="82"/>
      <c r="C98" s="82"/>
      <c r="D98" s="83"/>
      <c r="E98" s="11"/>
      <c r="F98" s="82" t="str">
        <f>IF(E98="","",VLOOKUP(E98,基础信息!$B$3:$K$10000,2,0))</f>
        <v/>
      </c>
      <c r="G98" s="82" t="str">
        <f>IF(E98="","",VLOOKUP(E98,基础信息!$B$3:$K$10000,3,0))</f>
        <v/>
      </c>
      <c r="H98" s="83"/>
      <c r="I98" s="82" t="str">
        <f>IF(E98="","",VLOOKUP(E98,基础信息!$B$3:$K$10000,6,0))</f>
        <v/>
      </c>
      <c r="J98" s="90" t="str">
        <f>IF(E98="","",VLOOKUP(E98,基础信息!$B$3:$K$10000,4,0))</f>
        <v/>
      </c>
      <c r="K98" s="83" t="str">
        <f t="shared" si="2"/>
        <v/>
      </c>
      <c r="L98" s="83"/>
      <c r="M98" s="91"/>
    </row>
    <row r="99" spans="1:13" ht="30" customHeight="1">
      <c r="A99" s="84">
        <v>97</v>
      </c>
      <c r="B99" s="85"/>
      <c r="C99" s="85"/>
      <c r="D99" s="86"/>
      <c r="E99" s="32"/>
      <c r="F99" s="85" t="str">
        <f>IF(E99="","",VLOOKUP(E99,基础信息!$B$3:$K$10000,2,0))</f>
        <v/>
      </c>
      <c r="G99" s="85" t="str">
        <f>IF(E99="","",VLOOKUP(E99,基础信息!$B$3:$K$10000,3,0))</f>
        <v/>
      </c>
      <c r="H99" s="86"/>
      <c r="I99" s="85" t="str">
        <f>IF(E99="","",VLOOKUP(E99,基础信息!$B$3:$K$10000,6,0))</f>
        <v/>
      </c>
      <c r="J99" s="92" t="str">
        <f>IF(E99="","",VLOOKUP(E99,基础信息!$B$3:$K$10000,4,0))</f>
        <v/>
      </c>
      <c r="K99" s="86" t="str">
        <f t="shared" si="2"/>
        <v/>
      </c>
      <c r="L99" s="86"/>
      <c r="M99" s="93"/>
    </row>
    <row r="100" spans="1:13" ht="30" customHeight="1">
      <c r="A100" s="81">
        <v>98</v>
      </c>
      <c r="B100" s="82"/>
      <c r="C100" s="82"/>
      <c r="D100" s="83"/>
      <c r="E100" s="11"/>
      <c r="F100" s="82" t="str">
        <f>IF(E100="","",VLOOKUP(E100,基础信息!$B$3:$K$10000,2,0))</f>
        <v/>
      </c>
      <c r="G100" s="82" t="str">
        <f>IF(E100="","",VLOOKUP(E100,基础信息!$B$3:$K$10000,3,0))</f>
        <v/>
      </c>
      <c r="H100" s="83"/>
      <c r="I100" s="82" t="str">
        <f>IF(E100="","",VLOOKUP(E100,基础信息!$B$3:$K$10000,6,0))</f>
        <v/>
      </c>
      <c r="J100" s="90" t="str">
        <f>IF(E100="","",VLOOKUP(E100,基础信息!$B$3:$K$10000,4,0))</f>
        <v/>
      </c>
      <c r="K100" s="83" t="str">
        <f t="shared" si="2"/>
        <v/>
      </c>
      <c r="L100" s="83"/>
      <c r="M100" s="91"/>
    </row>
    <row r="101" spans="1:13" ht="30" customHeight="1">
      <c r="A101" s="84">
        <v>99</v>
      </c>
      <c r="B101" s="85"/>
      <c r="C101" s="85"/>
      <c r="D101" s="86"/>
      <c r="E101" s="32"/>
      <c r="F101" s="85" t="str">
        <f>IF(E101="","",VLOOKUP(E101,基础信息!$B$3:$K$10000,2,0))</f>
        <v/>
      </c>
      <c r="G101" s="85" t="str">
        <f>IF(E101="","",VLOOKUP(E101,基础信息!$B$3:$K$10000,3,0))</f>
        <v/>
      </c>
      <c r="H101" s="86"/>
      <c r="I101" s="85" t="str">
        <f>IF(E101="","",VLOOKUP(E101,基础信息!$B$3:$K$10000,6,0))</f>
        <v/>
      </c>
      <c r="J101" s="92" t="str">
        <f>IF(E101="","",VLOOKUP(E101,基础信息!$B$3:$K$10000,4,0))</f>
        <v/>
      </c>
      <c r="K101" s="86" t="str">
        <f t="shared" si="2"/>
        <v/>
      </c>
      <c r="L101" s="86"/>
      <c r="M101" s="93"/>
    </row>
    <row r="102" spans="1:13" ht="30" customHeight="1">
      <c r="A102" s="81">
        <v>100</v>
      </c>
      <c r="B102" s="82"/>
      <c r="C102" s="82"/>
      <c r="D102" s="83"/>
      <c r="E102" s="11"/>
      <c r="F102" s="82" t="str">
        <f>IF(E102="","",VLOOKUP(E102,基础信息!$B$3:$K$10000,2,0))</f>
        <v/>
      </c>
      <c r="G102" s="82" t="str">
        <f>IF(E102="","",VLOOKUP(E102,基础信息!$B$3:$K$10000,3,0))</f>
        <v/>
      </c>
      <c r="H102" s="83"/>
      <c r="I102" s="82" t="str">
        <f>IF(E102="","",VLOOKUP(E102,基础信息!$B$3:$K$10000,6,0))</f>
        <v/>
      </c>
      <c r="J102" s="90" t="str">
        <f>IF(E102="","",VLOOKUP(E102,基础信息!$B$3:$K$10000,4,0))</f>
        <v/>
      </c>
      <c r="K102" s="83" t="str">
        <f t="shared" si="2"/>
        <v/>
      </c>
      <c r="L102" s="83"/>
      <c r="M102" s="91"/>
    </row>
    <row r="103" spans="1:13" ht="30" customHeight="1">
      <c r="A103" s="84">
        <v>101</v>
      </c>
      <c r="B103" s="85"/>
      <c r="C103" s="85"/>
      <c r="D103" s="86"/>
      <c r="E103" s="32"/>
      <c r="F103" s="85" t="str">
        <f>IF(E103="","",VLOOKUP(E103,基础信息!$B$3:$K$10000,2,0))</f>
        <v/>
      </c>
      <c r="G103" s="85" t="str">
        <f>IF(E103="","",VLOOKUP(E103,基础信息!$B$3:$K$10000,3,0))</f>
        <v/>
      </c>
      <c r="H103" s="86"/>
      <c r="I103" s="85" t="str">
        <f>IF(E103="","",VLOOKUP(E103,基础信息!$B$3:$K$10000,6,0))</f>
        <v/>
      </c>
      <c r="J103" s="92" t="str">
        <f>IF(E103="","",VLOOKUP(E103,基础信息!$B$3:$K$10000,4,0))</f>
        <v/>
      </c>
      <c r="K103" s="86" t="str">
        <f t="shared" si="2"/>
        <v/>
      </c>
      <c r="L103" s="86"/>
      <c r="M103" s="93"/>
    </row>
    <row r="104" spans="1:13" ht="30" customHeight="1">
      <c r="A104" s="81">
        <v>102</v>
      </c>
      <c r="B104" s="82"/>
      <c r="C104" s="82"/>
      <c r="D104" s="83"/>
      <c r="E104" s="11"/>
      <c r="F104" s="82" t="str">
        <f>IF(E104="","",VLOOKUP(E104,基础信息!$B$3:$K$10000,2,0))</f>
        <v/>
      </c>
      <c r="G104" s="82" t="str">
        <f>IF(E104="","",VLOOKUP(E104,基础信息!$B$3:$K$10000,3,0))</f>
        <v/>
      </c>
      <c r="H104" s="83"/>
      <c r="I104" s="82" t="str">
        <f>IF(E104="","",VLOOKUP(E104,基础信息!$B$3:$K$10000,6,0))</f>
        <v/>
      </c>
      <c r="J104" s="90" t="str">
        <f>IF(E104="","",VLOOKUP(E104,基础信息!$B$3:$K$10000,4,0))</f>
        <v/>
      </c>
      <c r="K104" s="83" t="str">
        <f t="shared" si="2"/>
        <v/>
      </c>
      <c r="L104" s="83"/>
      <c r="M104" s="91"/>
    </row>
    <row r="105" spans="1:13" ht="30" customHeight="1">
      <c r="A105" s="84">
        <v>103</v>
      </c>
      <c r="B105" s="85"/>
      <c r="C105" s="85"/>
      <c r="D105" s="86"/>
      <c r="E105" s="32"/>
      <c r="F105" s="85" t="str">
        <f>IF(E105="","",VLOOKUP(E105,基础信息!$B$3:$K$10000,2,0))</f>
        <v/>
      </c>
      <c r="G105" s="85" t="str">
        <f>IF(E105="","",VLOOKUP(E105,基础信息!$B$3:$K$10000,3,0))</f>
        <v/>
      </c>
      <c r="H105" s="86"/>
      <c r="I105" s="85" t="str">
        <f>IF(E105="","",VLOOKUP(E105,基础信息!$B$3:$K$10000,6,0))</f>
        <v/>
      </c>
      <c r="J105" s="92" t="str">
        <f>IF(E105="","",VLOOKUP(E105,基础信息!$B$3:$K$10000,4,0))</f>
        <v/>
      </c>
      <c r="K105" s="86" t="str">
        <f t="shared" si="2"/>
        <v/>
      </c>
      <c r="L105" s="86"/>
      <c r="M105" s="93"/>
    </row>
    <row r="106" spans="1:13" ht="30" customHeight="1">
      <c r="A106" s="81">
        <v>104</v>
      </c>
      <c r="B106" s="82"/>
      <c r="C106" s="82"/>
      <c r="D106" s="83"/>
      <c r="E106" s="11"/>
      <c r="F106" s="82" t="str">
        <f>IF(E106="","",VLOOKUP(E106,基础信息!$B$3:$K$10000,2,0))</f>
        <v/>
      </c>
      <c r="G106" s="82" t="str">
        <f>IF(E106="","",VLOOKUP(E106,基础信息!$B$3:$K$10000,3,0))</f>
        <v/>
      </c>
      <c r="H106" s="83"/>
      <c r="I106" s="82" t="str">
        <f>IF(E106="","",VLOOKUP(E106,基础信息!$B$3:$K$10000,6,0))</f>
        <v/>
      </c>
      <c r="J106" s="90" t="str">
        <f>IF(E106="","",VLOOKUP(E106,基础信息!$B$3:$K$10000,4,0))</f>
        <v/>
      </c>
      <c r="K106" s="83" t="str">
        <f t="shared" si="2"/>
        <v/>
      </c>
      <c r="L106" s="83"/>
      <c r="M106" s="91"/>
    </row>
    <row r="107" spans="1:13" ht="30" customHeight="1">
      <c r="A107" s="84">
        <v>105</v>
      </c>
      <c r="B107" s="85"/>
      <c r="C107" s="85"/>
      <c r="D107" s="86"/>
      <c r="E107" s="32"/>
      <c r="F107" s="85" t="str">
        <f>IF(E107="","",VLOOKUP(E107,基础信息!$B$3:$K$10000,2,0))</f>
        <v/>
      </c>
      <c r="G107" s="85" t="str">
        <f>IF(E107="","",VLOOKUP(E107,基础信息!$B$3:$K$10000,3,0))</f>
        <v/>
      </c>
      <c r="H107" s="86"/>
      <c r="I107" s="85" t="str">
        <f>IF(E107="","",VLOOKUP(E107,基础信息!$B$3:$K$10000,6,0))</f>
        <v/>
      </c>
      <c r="J107" s="92" t="str">
        <f>IF(E107="","",VLOOKUP(E107,基础信息!$B$3:$K$10000,4,0))</f>
        <v/>
      </c>
      <c r="K107" s="86" t="str">
        <f t="shared" si="2"/>
        <v/>
      </c>
      <c r="L107" s="86"/>
      <c r="M107" s="93"/>
    </row>
    <row r="108" spans="1:13" ht="30" customHeight="1">
      <c r="A108" s="81">
        <v>106</v>
      </c>
      <c r="B108" s="82"/>
      <c r="C108" s="82"/>
      <c r="D108" s="83"/>
      <c r="E108" s="11"/>
      <c r="F108" s="82" t="str">
        <f>IF(E108="","",VLOOKUP(E108,基础信息!$B$3:$K$10000,2,0))</f>
        <v/>
      </c>
      <c r="G108" s="82" t="str">
        <f>IF(E108="","",VLOOKUP(E108,基础信息!$B$3:$K$10000,3,0))</f>
        <v/>
      </c>
      <c r="H108" s="83"/>
      <c r="I108" s="82" t="str">
        <f>IF(E108="","",VLOOKUP(E108,基础信息!$B$3:$K$10000,6,0))</f>
        <v/>
      </c>
      <c r="J108" s="90" t="str">
        <f>IF(E108="","",VLOOKUP(E108,基础信息!$B$3:$K$10000,4,0))</f>
        <v/>
      </c>
      <c r="K108" s="83" t="str">
        <f t="shared" si="2"/>
        <v/>
      </c>
      <c r="L108" s="83"/>
      <c r="M108" s="91"/>
    </row>
    <row r="109" spans="1:13" ht="30" customHeight="1">
      <c r="A109" s="84">
        <v>107</v>
      </c>
      <c r="B109" s="85"/>
      <c r="C109" s="85"/>
      <c r="D109" s="86"/>
      <c r="E109" s="32"/>
      <c r="F109" s="85" t="str">
        <f>IF(E109="","",VLOOKUP(E109,基础信息!$B$3:$K$10000,2,0))</f>
        <v/>
      </c>
      <c r="G109" s="85" t="str">
        <f>IF(E109="","",VLOOKUP(E109,基础信息!$B$3:$K$10000,3,0))</f>
        <v/>
      </c>
      <c r="H109" s="86"/>
      <c r="I109" s="85" t="str">
        <f>IF(E109="","",VLOOKUP(E109,基础信息!$B$3:$K$10000,6,0))</f>
        <v/>
      </c>
      <c r="J109" s="92" t="str">
        <f>IF(E109="","",VLOOKUP(E109,基础信息!$B$3:$K$10000,4,0))</f>
        <v/>
      </c>
      <c r="K109" s="86" t="str">
        <f t="shared" si="2"/>
        <v/>
      </c>
      <c r="L109" s="86"/>
      <c r="M109" s="93"/>
    </row>
    <row r="110" spans="1:13" ht="30" customHeight="1">
      <c r="A110" s="81">
        <v>108</v>
      </c>
      <c r="B110" s="82"/>
      <c r="C110" s="82"/>
      <c r="D110" s="83"/>
      <c r="E110" s="11"/>
      <c r="F110" s="82" t="str">
        <f>IF(E110="","",VLOOKUP(E110,基础信息!$B$3:$K$10000,2,0))</f>
        <v/>
      </c>
      <c r="G110" s="82" t="str">
        <f>IF(E110="","",VLOOKUP(E110,基础信息!$B$3:$K$10000,3,0))</f>
        <v/>
      </c>
      <c r="H110" s="83"/>
      <c r="I110" s="82" t="str">
        <f>IF(E110="","",VLOOKUP(E110,基础信息!$B$3:$K$10000,6,0))</f>
        <v/>
      </c>
      <c r="J110" s="90" t="str">
        <f>IF(E110="","",VLOOKUP(E110,基础信息!$B$3:$K$10000,4,0))</f>
        <v/>
      </c>
      <c r="K110" s="83" t="str">
        <f t="shared" si="2"/>
        <v/>
      </c>
      <c r="L110" s="83"/>
      <c r="M110" s="91"/>
    </row>
    <row r="111" spans="1:13" ht="30" customHeight="1">
      <c r="A111" s="84">
        <v>109</v>
      </c>
      <c r="B111" s="85"/>
      <c r="C111" s="85"/>
      <c r="D111" s="86"/>
      <c r="E111" s="32"/>
      <c r="F111" s="85" t="str">
        <f>IF(E111="","",VLOOKUP(E111,基础信息!$B$3:$K$10000,2,0))</f>
        <v/>
      </c>
      <c r="G111" s="85" t="str">
        <f>IF(E111="","",VLOOKUP(E111,基础信息!$B$3:$K$10000,3,0))</f>
        <v/>
      </c>
      <c r="H111" s="86"/>
      <c r="I111" s="85" t="str">
        <f>IF(E111="","",VLOOKUP(E111,基础信息!$B$3:$K$10000,6,0))</f>
        <v/>
      </c>
      <c r="J111" s="92" t="str">
        <f>IF(E111="","",VLOOKUP(E111,基础信息!$B$3:$K$10000,4,0))</f>
        <v/>
      </c>
      <c r="K111" s="86" t="str">
        <f t="shared" si="2"/>
        <v/>
      </c>
      <c r="L111" s="86"/>
      <c r="M111" s="93"/>
    </row>
    <row r="112" spans="1:13" ht="30" customHeight="1">
      <c r="A112" s="81">
        <v>110</v>
      </c>
      <c r="B112" s="82"/>
      <c r="C112" s="82"/>
      <c r="D112" s="83"/>
      <c r="E112" s="11"/>
      <c r="F112" s="82" t="str">
        <f>IF(E112="","",VLOOKUP(E112,基础信息!$B$3:$K$10000,2,0))</f>
        <v/>
      </c>
      <c r="G112" s="82" t="str">
        <f>IF(E112="","",VLOOKUP(E112,基础信息!$B$3:$K$10000,3,0))</f>
        <v/>
      </c>
      <c r="H112" s="83"/>
      <c r="I112" s="82" t="str">
        <f>IF(E112="","",VLOOKUP(E112,基础信息!$B$3:$K$10000,6,0))</f>
        <v/>
      </c>
      <c r="J112" s="90" t="str">
        <f>IF(E112="","",VLOOKUP(E112,基础信息!$B$3:$K$10000,4,0))</f>
        <v/>
      </c>
      <c r="K112" s="83" t="str">
        <f t="shared" si="2"/>
        <v/>
      </c>
      <c r="L112" s="83"/>
      <c r="M112" s="91"/>
    </row>
    <row r="113" spans="1:13" ht="30" customHeight="1">
      <c r="A113" s="84">
        <v>111</v>
      </c>
      <c r="B113" s="85"/>
      <c r="C113" s="85"/>
      <c r="D113" s="86"/>
      <c r="E113" s="32"/>
      <c r="F113" s="85" t="str">
        <f>IF(E113="","",VLOOKUP(E113,基础信息!$B$3:$K$10000,2,0))</f>
        <v/>
      </c>
      <c r="G113" s="85" t="str">
        <f>IF(E113="","",VLOOKUP(E113,基础信息!$B$3:$K$10000,3,0))</f>
        <v/>
      </c>
      <c r="H113" s="86"/>
      <c r="I113" s="85" t="str">
        <f>IF(E113="","",VLOOKUP(E113,基础信息!$B$3:$K$10000,6,0))</f>
        <v/>
      </c>
      <c r="J113" s="92" t="str">
        <f>IF(E113="","",VLOOKUP(E113,基础信息!$B$3:$K$10000,4,0))</f>
        <v/>
      </c>
      <c r="K113" s="86" t="str">
        <f t="shared" si="2"/>
        <v/>
      </c>
      <c r="L113" s="86"/>
      <c r="M113" s="93"/>
    </row>
    <row r="114" spans="1:13" ht="30" customHeight="1">
      <c r="A114" s="81">
        <v>112</v>
      </c>
      <c r="B114" s="82"/>
      <c r="C114" s="82"/>
      <c r="D114" s="83"/>
      <c r="E114" s="11"/>
      <c r="F114" s="82" t="str">
        <f>IF(E114="","",VLOOKUP(E114,基础信息!$B$3:$K$10000,2,0))</f>
        <v/>
      </c>
      <c r="G114" s="82" t="str">
        <f>IF(E114="","",VLOOKUP(E114,基础信息!$B$3:$K$10000,3,0))</f>
        <v/>
      </c>
      <c r="H114" s="83"/>
      <c r="I114" s="82" t="str">
        <f>IF(E114="","",VLOOKUP(E114,基础信息!$B$3:$K$10000,6,0))</f>
        <v/>
      </c>
      <c r="J114" s="90" t="str">
        <f>IF(E114="","",VLOOKUP(E114,基础信息!$B$3:$K$10000,4,0))</f>
        <v/>
      </c>
      <c r="K114" s="83" t="str">
        <f t="shared" si="2"/>
        <v/>
      </c>
      <c r="L114" s="83"/>
      <c r="M114" s="91"/>
    </row>
    <row r="115" spans="1:13" ht="30" customHeight="1">
      <c r="A115" s="84">
        <v>113</v>
      </c>
      <c r="B115" s="85"/>
      <c r="C115" s="85"/>
      <c r="D115" s="86"/>
      <c r="E115" s="32"/>
      <c r="F115" s="85" t="str">
        <f>IF(E115="","",VLOOKUP(E115,基础信息!$B$3:$K$10000,2,0))</f>
        <v/>
      </c>
      <c r="G115" s="85" t="str">
        <f>IF(E115="","",VLOOKUP(E115,基础信息!$B$3:$K$10000,3,0))</f>
        <v/>
      </c>
      <c r="H115" s="86"/>
      <c r="I115" s="85" t="str">
        <f>IF(E115="","",VLOOKUP(E115,基础信息!$B$3:$K$10000,6,0))</f>
        <v/>
      </c>
      <c r="J115" s="92" t="str">
        <f>IF(E115="","",VLOOKUP(E115,基础信息!$B$3:$K$10000,4,0))</f>
        <v/>
      </c>
      <c r="K115" s="86" t="str">
        <f t="shared" si="2"/>
        <v/>
      </c>
      <c r="L115" s="86"/>
      <c r="M115" s="93"/>
    </row>
    <row r="116" spans="1:13" ht="30" customHeight="1">
      <c r="A116" s="81">
        <v>114</v>
      </c>
      <c r="B116" s="82"/>
      <c r="C116" s="82"/>
      <c r="D116" s="83"/>
      <c r="E116" s="11"/>
      <c r="F116" s="82" t="str">
        <f>IF(E116="","",VLOOKUP(E116,基础信息!$B$3:$K$10000,2,0))</f>
        <v/>
      </c>
      <c r="G116" s="82" t="str">
        <f>IF(E116="","",VLOOKUP(E116,基础信息!$B$3:$K$10000,3,0))</f>
        <v/>
      </c>
      <c r="H116" s="83"/>
      <c r="I116" s="82" t="str">
        <f>IF(E116="","",VLOOKUP(E116,基础信息!$B$3:$K$10000,6,0))</f>
        <v/>
      </c>
      <c r="J116" s="90" t="str">
        <f>IF(E116="","",VLOOKUP(E116,基础信息!$B$3:$K$10000,4,0))</f>
        <v/>
      </c>
      <c r="K116" s="83" t="str">
        <f t="shared" si="2"/>
        <v/>
      </c>
      <c r="L116" s="83"/>
      <c r="M116" s="91"/>
    </row>
    <row r="117" spans="1:13" ht="30" customHeight="1">
      <c r="A117" s="84">
        <v>115</v>
      </c>
      <c r="B117" s="85"/>
      <c r="C117" s="85"/>
      <c r="D117" s="86"/>
      <c r="E117" s="32"/>
      <c r="F117" s="85" t="str">
        <f>IF(E117="","",VLOOKUP(E117,基础信息!$B$3:$K$10000,2,0))</f>
        <v/>
      </c>
      <c r="G117" s="85" t="str">
        <f>IF(E117="","",VLOOKUP(E117,基础信息!$B$3:$K$10000,3,0))</f>
        <v/>
      </c>
      <c r="H117" s="86"/>
      <c r="I117" s="85" t="str">
        <f>IF(E117="","",VLOOKUP(E117,基础信息!$B$3:$K$10000,6,0))</f>
        <v/>
      </c>
      <c r="J117" s="92" t="str">
        <f>IF(E117="","",VLOOKUP(E117,基础信息!$B$3:$K$10000,4,0))</f>
        <v/>
      </c>
      <c r="K117" s="86" t="str">
        <f t="shared" si="2"/>
        <v/>
      </c>
      <c r="L117" s="86"/>
      <c r="M117" s="93"/>
    </row>
    <row r="118" spans="1:13" ht="30" customHeight="1">
      <c r="A118" s="81">
        <v>116</v>
      </c>
      <c r="B118" s="82"/>
      <c r="C118" s="82"/>
      <c r="D118" s="83"/>
      <c r="E118" s="11"/>
      <c r="F118" s="82" t="str">
        <f>IF(E118="","",VLOOKUP(E118,基础信息!$B$3:$K$10000,2,0))</f>
        <v/>
      </c>
      <c r="G118" s="82" t="str">
        <f>IF(E118="","",VLOOKUP(E118,基础信息!$B$3:$K$10000,3,0))</f>
        <v/>
      </c>
      <c r="H118" s="83"/>
      <c r="I118" s="82" t="str">
        <f>IF(E118="","",VLOOKUP(E118,基础信息!$B$3:$K$10000,6,0))</f>
        <v/>
      </c>
      <c r="J118" s="90" t="str">
        <f>IF(E118="","",VLOOKUP(E118,基础信息!$B$3:$K$10000,4,0))</f>
        <v/>
      </c>
      <c r="K118" s="83" t="str">
        <f t="shared" si="2"/>
        <v/>
      </c>
      <c r="L118" s="83"/>
      <c r="M118" s="91"/>
    </row>
    <row r="119" spans="1:13" ht="30" customHeight="1">
      <c r="A119" s="84">
        <v>117</v>
      </c>
      <c r="B119" s="85"/>
      <c r="C119" s="85"/>
      <c r="D119" s="86"/>
      <c r="E119" s="32"/>
      <c r="F119" s="85" t="str">
        <f>IF(E119="","",VLOOKUP(E119,基础信息!$B$3:$K$10000,2,0))</f>
        <v/>
      </c>
      <c r="G119" s="85" t="str">
        <f>IF(E119="","",VLOOKUP(E119,基础信息!$B$3:$K$10000,3,0))</f>
        <v/>
      </c>
      <c r="H119" s="86"/>
      <c r="I119" s="85" t="str">
        <f>IF(E119="","",VLOOKUP(E119,基础信息!$B$3:$K$10000,6,0))</f>
        <v/>
      </c>
      <c r="J119" s="92" t="str">
        <f>IF(E119="","",VLOOKUP(E119,基础信息!$B$3:$K$10000,4,0))</f>
        <v/>
      </c>
      <c r="K119" s="86" t="str">
        <f t="shared" si="2"/>
        <v/>
      </c>
      <c r="L119" s="86"/>
      <c r="M119" s="93"/>
    </row>
    <row r="120" spans="1:13" ht="30" customHeight="1">
      <c r="A120" s="81">
        <v>118</v>
      </c>
      <c r="B120" s="82"/>
      <c r="C120" s="82"/>
      <c r="D120" s="83"/>
      <c r="E120" s="11"/>
      <c r="F120" s="82" t="str">
        <f>IF(E120="","",VLOOKUP(E120,基础信息!$B$3:$K$10000,2,0))</f>
        <v/>
      </c>
      <c r="G120" s="82" t="str">
        <f>IF(E120="","",VLOOKUP(E120,基础信息!$B$3:$K$10000,3,0))</f>
        <v/>
      </c>
      <c r="H120" s="83"/>
      <c r="I120" s="82" t="str">
        <f>IF(E120="","",VLOOKUP(E120,基础信息!$B$3:$K$10000,6,0))</f>
        <v/>
      </c>
      <c r="J120" s="90" t="str">
        <f>IF(E120="","",VLOOKUP(E120,基础信息!$B$3:$K$10000,4,0))</f>
        <v/>
      </c>
      <c r="K120" s="83" t="str">
        <f t="shared" si="2"/>
        <v/>
      </c>
      <c r="L120" s="83"/>
      <c r="M120" s="91"/>
    </row>
    <row r="121" spans="1:13" ht="30" customHeight="1">
      <c r="A121" s="84">
        <v>119</v>
      </c>
      <c r="B121" s="85"/>
      <c r="C121" s="85"/>
      <c r="D121" s="86"/>
      <c r="E121" s="32"/>
      <c r="F121" s="85" t="str">
        <f>IF(E121="","",VLOOKUP(E121,基础信息!$B$3:$K$10000,2,0))</f>
        <v/>
      </c>
      <c r="G121" s="85" t="str">
        <f>IF(E121="","",VLOOKUP(E121,基础信息!$B$3:$K$10000,3,0))</f>
        <v/>
      </c>
      <c r="H121" s="86"/>
      <c r="I121" s="85" t="str">
        <f>IF(E121="","",VLOOKUP(E121,基础信息!$B$3:$K$10000,6,0))</f>
        <v/>
      </c>
      <c r="J121" s="92" t="str">
        <f>IF(E121="","",VLOOKUP(E121,基础信息!$B$3:$K$10000,4,0))</f>
        <v/>
      </c>
      <c r="K121" s="86" t="str">
        <f t="shared" si="2"/>
        <v/>
      </c>
      <c r="L121" s="86"/>
      <c r="M121" s="93"/>
    </row>
    <row r="122" spans="1:13" ht="30" customHeight="1">
      <c r="A122" s="81">
        <v>120</v>
      </c>
      <c r="B122" s="82"/>
      <c r="C122" s="82"/>
      <c r="D122" s="83"/>
      <c r="E122" s="11"/>
      <c r="F122" s="82" t="str">
        <f>IF(E122="","",VLOOKUP(E122,基础信息!$B$3:$K$10000,2,0))</f>
        <v/>
      </c>
      <c r="G122" s="82" t="str">
        <f>IF(E122="","",VLOOKUP(E122,基础信息!$B$3:$K$10000,3,0))</f>
        <v/>
      </c>
      <c r="H122" s="83"/>
      <c r="I122" s="82" t="str">
        <f>IF(E122="","",VLOOKUP(E122,基础信息!$B$3:$K$10000,6,0))</f>
        <v/>
      </c>
      <c r="J122" s="90" t="str">
        <f>IF(E122="","",VLOOKUP(E122,基础信息!$B$3:$K$10000,4,0))</f>
        <v/>
      </c>
      <c r="K122" s="83" t="str">
        <f t="shared" si="2"/>
        <v/>
      </c>
      <c r="L122" s="83"/>
      <c r="M122" s="91"/>
    </row>
    <row r="123" spans="1:13" ht="30" customHeight="1">
      <c r="A123" s="84">
        <v>121</v>
      </c>
      <c r="B123" s="85"/>
      <c r="C123" s="85"/>
      <c r="D123" s="86"/>
      <c r="E123" s="32"/>
      <c r="F123" s="85" t="str">
        <f>IF(E123="","",VLOOKUP(E123,基础信息!$B$3:$K$10000,2,0))</f>
        <v/>
      </c>
      <c r="G123" s="85" t="str">
        <f>IF(E123="","",VLOOKUP(E123,基础信息!$B$3:$K$10000,3,0))</f>
        <v/>
      </c>
      <c r="H123" s="86"/>
      <c r="I123" s="85" t="str">
        <f>IF(E123="","",VLOOKUP(E123,基础信息!$B$3:$K$10000,6,0))</f>
        <v/>
      </c>
      <c r="J123" s="92" t="str">
        <f>IF(E123="","",VLOOKUP(E123,基础信息!$B$3:$K$10000,4,0))</f>
        <v/>
      </c>
      <c r="K123" s="86" t="str">
        <f t="shared" si="2"/>
        <v/>
      </c>
      <c r="L123" s="86"/>
      <c r="M123" s="93"/>
    </row>
    <row r="124" spans="1:13" ht="30" customHeight="1">
      <c r="A124" s="81">
        <v>122</v>
      </c>
      <c r="B124" s="82"/>
      <c r="C124" s="82"/>
      <c r="D124" s="83"/>
      <c r="E124" s="11"/>
      <c r="F124" s="82" t="str">
        <f>IF(E124="","",VLOOKUP(E124,基础信息!$B$3:$K$10000,2,0))</f>
        <v/>
      </c>
      <c r="G124" s="82" t="str">
        <f>IF(E124="","",VLOOKUP(E124,基础信息!$B$3:$K$10000,3,0))</f>
        <v/>
      </c>
      <c r="H124" s="83"/>
      <c r="I124" s="82" t="str">
        <f>IF(E124="","",VLOOKUP(E124,基础信息!$B$3:$K$10000,6,0))</f>
        <v/>
      </c>
      <c r="J124" s="90" t="str">
        <f>IF(E124="","",VLOOKUP(E124,基础信息!$B$3:$K$10000,4,0))</f>
        <v/>
      </c>
      <c r="K124" s="83" t="str">
        <f t="shared" si="2"/>
        <v/>
      </c>
      <c r="L124" s="83"/>
      <c r="M124" s="91"/>
    </row>
    <row r="125" spans="1:13" ht="30" customHeight="1">
      <c r="A125" s="84">
        <v>123</v>
      </c>
      <c r="B125" s="85"/>
      <c r="C125" s="85"/>
      <c r="D125" s="86"/>
      <c r="E125" s="32"/>
      <c r="F125" s="85" t="str">
        <f>IF(E125="","",VLOOKUP(E125,基础信息!$B$3:$K$10000,2,0))</f>
        <v/>
      </c>
      <c r="G125" s="85" t="str">
        <f>IF(E125="","",VLOOKUP(E125,基础信息!$B$3:$K$10000,3,0))</f>
        <v/>
      </c>
      <c r="H125" s="86"/>
      <c r="I125" s="85" t="str">
        <f>IF(E125="","",VLOOKUP(E125,基础信息!$B$3:$K$10000,6,0))</f>
        <v/>
      </c>
      <c r="J125" s="92" t="str">
        <f>IF(E125="","",VLOOKUP(E125,基础信息!$B$3:$K$10000,4,0))</f>
        <v/>
      </c>
      <c r="K125" s="86" t="str">
        <f t="shared" si="2"/>
        <v/>
      </c>
      <c r="L125" s="86"/>
      <c r="M125" s="93"/>
    </row>
    <row r="126" spans="1:13" ht="30" customHeight="1">
      <c r="A126" s="81">
        <v>124</v>
      </c>
      <c r="B126" s="82"/>
      <c r="C126" s="82"/>
      <c r="D126" s="83"/>
      <c r="E126" s="11"/>
      <c r="F126" s="82" t="str">
        <f>IF(E126="","",VLOOKUP(E126,基础信息!$B$3:$K$10000,2,0))</f>
        <v/>
      </c>
      <c r="G126" s="82" t="str">
        <f>IF(E126="","",VLOOKUP(E126,基础信息!$B$3:$K$10000,3,0))</f>
        <v/>
      </c>
      <c r="H126" s="83"/>
      <c r="I126" s="82" t="str">
        <f>IF(E126="","",VLOOKUP(E126,基础信息!$B$3:$K$10000,6,0))</f>
        <v/>
      </c>
      <c r="J126" s="90" t="str">
        <f>IF(E126="","",VLOOKUP(E126,基础信息!$B$3:$K$10000,4,0))</f>
        <v/>
      </c>
      <c r="K126" s="83" t="str">
        <f t="shared" si="2"/>
        <v/>
      </c>
      <c r="L126" s="83"/>
      <c r="M126" s="91"/>
    </row>
    <row r="127" spans="1:13" ht="30" customHeight="1">
      <c r="A127" s="84">
        <v>125</v>
      </c>
      <c r="B127" s="85"/>
      <c r="C127" s="85"/>
      <c r="D127" s="86"/>
      <c r="E127" s="32"/>
      <c r="F127" s="85" t="str">
        <f>IF(E127="","",VLOOKUP(E127,基础信息!$B$3:$K$10000,2,0))</f>
        <v/>
      </c>
      <c r="G127" s="85" t="str">
        <f>IF(E127="","",VLOOKUP(E127,基础信息!$B$3:$K$10000,3,0))</f>
        <v/>
      </c>
      <c r="H127" s="86"/>
      <c r="I127" s="85" t="str">
        <f>IF(E127="","",VLOOKUP(E127,基础信息!$B$3:$K$10000,6,0))</f>
        <v/>
      </c>
      <c r="J127" s="92" t="str">
        <f>IF(E127="","",VLOOKUP(E127,基础信息!$B$3:$K$10000,4,0))</f>
        <v/>
      </c>
      <c r="K127" s="86" t="str">
        <f t="shared" si="2"/>
        <v/>
      </c>
      <c r="L127" s="86"/>
      <c r="M127" s="93"/>
    </row>
    <row r="128" spans="1:13" ht="30" customHeight="1">
      <c r="A128" s="81">
        <v>126</v>
      </c>
      <c r="B128" s="82"/>
      <c r="C128" s="82"/>
      <c r="D128" s="83"/>
      <c r="E128" s="11"/>
      <c r="F128" s="82" t="str">
        <f>IF(E128="","",VLOOKUP(E128,基础信息!$B$3:$K$10000,2,0))</f>
        <v/>
      </c>
      <c r="G128" s="82" t="str">
        <f>IF(E128="","",VLOOKUP(E128,基础信息!$B$3:$K$10000,3,0))</f>
        <v/>
      </c>
      <c r="H128" s="83"/>
      <c r="I128" s="82" t="str">
        <f>IF(E128="","",VLOOKUP(E128,基础信息!$B$3:$K$10000,6,0))</f>
        <v/>
      </c>
      <c r="J128" s="90" t="str">
        <f>IF(E128="","",VLOOKUP(E128,基础信息!$B$3:$K$10000,4,0))</f>
        <v/>
      </c>
      <c r="K128" s="83" t="str">
        <f t="shared" si="2"/>
        <v/>
      </c>
      <c r="L128" s="83"/>
      <c r="M128" s="91"/>
    </row>
    <row r="129" spans="1:13" ht="30" customHeight="1">
      <c r="A129" s="84">
        <v>127</v>
      </c>
      <c r="B129" s="85"/>
      <c r="C129" s="85"/>
      <c r="D129" s="86"/>
      <c r="E129" s="32"/>
      <c r="F129" s="85" t="str">
        <f>IF(E129="","",VLOOKUP(E129,基础信息!$B$3:$K$10000,2,0))</f>
        <v/>
      </c>
      <c r="G129" s="85" t="str">
        <f>IF(E129="","",VLOOKUP(E129,基础信息!$B$3:$K$10000,3,0))</f>
        <v/>
      </c>
      <c r="H129" s="86"/>
      <c r="I129" s="85" t="str">
        <f>IF(E129="","",VLOOKUP(E129,基础信息!$B$3:$K$10000,6,0))</f>
        <v/>
      </c>
      <c r="J129" s="92" t="str">
        <f>IF(E129="","",VLOOKUP(E129,基础信息!$B$3:$K$10000,4,0))</f>
        <v/>
      </c>
      <c r="K129" s="86" t="str">
        <f t="shared" si="2"/>
        <v/>
      </c>
      <c r="L129" s="86"/>
      <c r="M129" s="93"/>
    </row>
    <row r="130" spans="1:13" ht="30" customHeight="1">
      <c r="A130" s="81">
        <v>128</v>
      </c>
      <c r="B130" s="82"/>
      <c r="C130" s="82"/>
      <c r="D130" s="83"/>
      <c r="E130" s="11"/>
      <c r="F130" s="82" t="str">
        <f>IF(E130="","",VLOOKUP(E130,基础信息!$B$3:$K$10000,2,0))</f>
        <v/>
      </c>
      <c r="G130" s="82" t="str">
        <f>IF(E130="","",VLOOKUP(E130,基础信息!$B$3:$K$10000,3,0))</f>
        <v/>
      </c>
      <c r="H130" s="83"/>
      <c r="I130" s="82" t="str">
        <f>IF(E130="","",VLOOKUP(E130,基础信息!$B$3:$K$10000,6,0))</f>
        <v/>
      </c>
      <c r="J130" s="90" t="str">
        <f>IF(E130="","",VLOOKUP(E130,基础信息!$B$3:$K$10000,4,0))</f>
        <v/>
      </c>
      <c r="K130" s="83" t="str">
        <f t="shared" si="2"/>
        <v/>
      </c>
      <c r="L130" s="83"/>
      <c r="M130" s="91"/>
    </row>
    <row r="131" spans="1:13" ht="30" customHeight="1">
      <c r="A131" s="84">
        <v>129</v>
      </c>
      <c r="B131" s="85"/>
      <c r="C131" s="85"/>
      <c r="D131" s="86"/>
      <c r="E131" s="32"/>
      <c r="F131" s="85" t="str">
        <f>IF(E131="","",VLOOKUP(E131,基础信息!$B$3:$K$10000,2,0))</f>
        <v/>
      </c>
      <c r="G131" s="85" t="str">
        <f>IF(E131="","",VLOOKUP(E131,基础信息!$B$3:$K$10000,3,0))</f>
        <v/>
      </c>
      <c r="H131" s="86"/>
      <c r="I131" s="85" t="str">
        <f>IF(E131="","",VLOOKUP(E131,基础信息!$B$3:$K$10000,6,0))</f>
        <v/>
      </c>
      <c r="J131" s="92" t="str">
        <f>IF(E131="","",VLOOKUP(E131,基础信息!$B$3:$K$10000,4,0))</f>
        <v/>
      </c>
      <c r="K131" s="86" t="str">
        <f t="shared" si="2"/>
        <v/>
      </c>
      <c r="L131" s="86"/>
      <c r="M131" s="93"/>
    </row>
    <row r="132" spans="1:13" ht="30" customHeight="1">
      <c r="A132" s="81">
        <v>130</v>
      </c>
      <c r="B132" s="82"/>
      <c r="C132" s="82"/>
      <c r="D132" s="83"/>
      <c r="E132" s="11"/>
      <c r="F132" s="82" t="str">
        <f>IF(E132="","",VLOOKUP(E132,基础信息!$B$3:$K$10000,2,0))</f>
        <v/>
      </c>
      <c r="G132" s="82" t="str">
        <f>IF(E132="","",VLOOKUP(E132,基础信息!$B$3:$K$10000,3,0))</f>
        <v/>
      </c>
      <c r="H132" s="83"/>
      <c r="I132" s="82" t="str">
        <f>IF(E132="","",VLOOKUP(E132,基础信息!$B$3:$K$10000,6,0))</f>
        <v/>
      </c>
      <c r="J132" s="90" t="str">
        <f>IF(E132="","",VLOOKUP(E132,基础信息!$B$3:$K$10000,4,0))</f>
        <v/>
      </c>
      <c r="K132" s="83" t="str">
        <f t="shared" si="2"/>
        <v/>
      </c>
      <c r="L132" s="83"/>
      <c r="M132" s="91"/>
    </row>
    <row r="133" spans="1:13" ht="30" customHeight="1">
      <c r="A133" s="84">
        <v>131</v>
      </c>
      <c r="B133" s="85"/>
      <c r="C133" s="85"/>
      <c r="D133" s="86"/>
      <c r="E133" s="32"/>
      <c r="F133" s="85" t="str">
        <f>IF(E133="","",VLOOKUP(E133,基础信息!$B$3:$K$10000,2,0))</f>
        <v/>
      </c>
      <c r="G133" s="85" t="str">
        <f>IF(E133="","",VLOOKUP(E133,基础信息!$B$3:$K$10000,3,0))</f>
        <v/>
      </c>
      <c r="H133" s="86"/>
      <c r="I133" s="85" t="str">
        <f>IF(E133="","",VLOOKUP(E133,基础信息!$B$3:$K$10000,6,0))</f>
        <v/>
      </c>
      <c r="J133" s="92" t="str">
        <f>IF(E133="","",VLOOKUP(E133,基础信息!$B$3:$K$10000,4,0))</f>
        <v/>
      </c>
      <c r="K133" s="86" t="str">
        <f t="shared" si="2"/>
        <v/>
      </c>
      <c r="L133" s="86"/>
      <c r="M133" s="93"/>
    </row>
    <row r="134" spans="1:13" ht="30" customHeight="1">
      <c r="A134" s="81">
        <v>132</v>
      </c>
      <c r="B134" s="82"/>
      <c r="C134" s="82"/>
      <c r="D134" s="83"/>
      <c r="E134" s="11"/>
      <c r="F134" s="82" t="str">
        <f>IF(E134="","",VLOOKUP(E134,基础信息!$B$3:$K$10000,2,0))</f>
        <v/>
      </c>
      <c r="G134" s="82" t="str">
        <f>IF(E134="","",VLOOKUP(E134,基础信息!$B$3:$K$10000,3,0))</f>
        <v/>
      </c>
      <c r="H134" s="83"/>
      <c r="I134" s="82" t="str">
        <f>IF(E134="","",VLOOKUP(E134,基础信息!$B$3:$K$10000,6,0))</f>
        <v/>
      </c>
      <c r="J134" s="90" t="str">
        <f>IF(E134="","",VLOOKUP(E134,基础信息!$B$3:$K$10000,4,0))</f>
        <v/>
      </c>
      <c r="K134" s="83" t="str">
        <f t="shared" si="2"/>
        <v/>
      </c>
      <c r="L134" s="83"/>
      <c r="M134" s="91"/>
    </row>
    <row r="135" spans="1:13" ht="30" customHeight="1">
      <c r="A135" s="84">
        <v>133</v>
      </c>
      <c r="B135" s="85"/>
      <c r="C135" s="85"/>
      <c r="D135" s="86"/>
      <c r="E135" s="32"/>
      <c r="F135" s="85" t="str">
        <f>IF(E135="","",VLOOKUP(E135,基础信息!$B$3:$K$10000,2,0))</f>
        <v/>
      </c>
      <c r="G135" s="85" t="str">
        <f>IF(E135="","",VLOOKUP(E135,基础信息!$B$3:$K$10000,3,0))</f>
        <v/>
      </c>
      <c r="H135" s="86"/>
      <c r="I135" s="85" t="str">
        <f>IF(E135="","",VLOOKUP(E135,基础信息!$B$3:$K$10000,6,0))</f>
        <v/>
      </c>
      <c r="J135" s="92" t="str">
        <f>IF(E135="","",VLOOKUP(E135,基础信息!$B$3:$K$10000,4,0))</f>
        <v/>
      </c>
      <c r="K135" s="86" t="str">
        <f t="shared" si="2"/>
        <v/>
      </c>
      <c r="L135" s="86"/>
      <c r="M135" s="93"/>
    </row>
    <row r="136" spans="1:13" ht="30" customHeight="1">
      <c r="A136" s="81">
        <v>134</v>
      </c>
      <c r="B136" s="82"/>
      <c r="C136" s="82"/>
      <c r="D136" s="83"/>
      <c r="E136" s="11"/>
      <c r="F136" s="82" t="str">
        <f>IF(E136="","",VLOOKUP(E136,基础信息!$B$3:$K$10000,2,0))</f>
        <v/>
      </c>
      <c r="G136" s="82" t="str">
        <f>IF(E136="","",VLOOKUP(E136,基础信息!$B$3:$K$10000,3,0))</f>
        <v/>
      </c>
      <c r="H136" s="83"/>
      <c r="I136" s="82" t="str">
        <f>IF(E136="","",VLOOKUP(E136,基础信息!$B$3:$K$10000,6,0))</f>
        <v/>
      </c>
      <c r="J136" s="90" t="str">
        <f>IF(E136="","",VLOOKUP(E136,基础信息!$B$3:$K$10000,4,0))</f>
        <v/>
      </c>
      <c r="K136" s="83" t="str">
        <f t="shared" si="2"/>
        <v/>
      </c>
      <c r="L136" s="83"/>
      <c r="M136" s="91"/>
    </row>
    <row r="137" spans="1:13" ht="30" customHeight="1">
      <c r="A137" s="84">
        <v>135</v>
      </c>
      <c r="B137" s="85"/>
      <c r="C137" s="85"/>
      <c r="D137" s="86"/>
      <c r="E137" s="32"/>
      <c r="F137" s="85" t="str">
        <f>IF(E137="","",VLOOKUP(E137,基础信息!$B$3:$K$10000,2,0))</f>
        <v/>
      </c>
      <c r="G137" s="85" t="str">
        <f>IF(E137="","",VLOOKUP(E137,基础信息!$B$3:$K$10000,3,0))</f>
        <v/>
      </c>
      <c r="H137" s="86"/>
      <c r="I137" s="85" t="str">
        <f>IF(E137="","",VLOOKUP(E137,基础信息!$B$3:$K$10000,6,0))</f>
        <v/>
      </c>
      <c r="J137" s="92" t="str">
        <f>IF(E137="","",VLOOKUP(E137,基础信息!$B$3:$K$10000,4,0))</f>
        <v/>
      </c>
      <c r="K137" s="86" t="str">
        <f t="shared" si="2"/>
        <v/>
      </c>
      <c r="L137" s="86"/>
      <c r="M137" s="93"/>
    </row>
    <row r="138" spans="1:13" ht="30" customHeight="1">
      <c r="A138" s="81">
        <v>136</v>
      </c>
      <c r="B138" s="82"/>
      <c r="C138" s="82"/>
      <c r="D138" s="83"/>
      <c r="E138" s="11"/>
      <c r="F138" s="82" t="str">
        <f>IF(E138="","",VLOOKUP(E138,基础信息!$B$3:$K$10000,2,0))</f>
        <v/>
      </c>
      <c r="G138" s="82" t="str">
        <f>IF(E138="","",VLOOKUP(E138,基础信息!$B$3:$K$10000,3,0))</f>
        <v/>
      </c>
      <c r="H138" s="83"/>
      <c r="I138" s="82" t="str">
        <f>IF(E138="","",VLOOKUP(E138,基础信息!$B$3:$K$10000,6,0))</f>
        <v/>
      </c>
      <c r="J138" s="90" t="str">
        <f>IF(E138="","",VLOOKUP(E138,基础信息!$B$3:$K$10000,4,0))</f>
        <v/>
      </c>
      <c r="K138" s="83" t="str">
        <f t="shared" si="2"/>
        <v/>
      </c>
      <c r="L138" s="83"/>
      <c r="M138" s="91"/>
    </row>
    <row r="139" spans="1:13" ht="30" customHeight="1">
      <c r="A139" s="84">
        <v>137</v>
      </c>
      <c r="B139" s="85"/>
      <c r="C139" s="85"/>
      <c r="D139" s="86"/>
      <c r="E139" s="32"/>
      <c r="F139" s="85" t="str">
        <f>IF(E139="","",VLOOKUP(E139,基础信息!$B$3:$K$10000,2,0))</f>
        <v/>
      </c>
      <c r="G139" s="85" t="str">
        <f>IF(E139="","",VLOOKUP(E139,基础信息!$B$3:$K$10000,3,0))</f>
        <v/>
      </c>
      <c r="H139" s="86"/>
      <c r="I139" s="85" t="str">
        <f>IF(E139="","",VLOOKUP(E139,基础信息!$B$3:$K$10000,6,0))</f>
        <v/>
      </c>
      <c r="J139" s="92" t="str">
        <f>IF(E139="","",VLOOKUP(E139,基础信息!$B$3:$K$10000,4,0))</f>
        <v/>
      </c>
      <c r="K139" s="86" t="str">
        <f t="shared" si="2"/>
        <v/>
      </c>
      <c r="L139" s="86"/>
      <c r="M139" s="93"/>
    </row>
    <row r="140" spans="1:13" ht="30" customHeight="1">
      <c r="A140" s="81">
        <v>138</v>
      </c>
      <c r="B140" s="82"/>
      <c r="C140" s="82"/>
      <c r="D140" s="83"/>
      <c r="E140" s="11"/>
      <c r="F140" s="82" t="str">
        <f>IF(E140="","",VLOOKUP(E140,基础信息!$B$3:$K$10000,2,0))</f>
        <v/>
      </c>
      <c r="G140" s="82" t="str">
        <f>IF(E140="","",VLOOKUP(E140,基础信息!$B$3:$K$10000,3,0))</f>
        <v/>
      </c>
      <c r="H140" s="83"/>
      <c r="I140" s="82" t="str">
        <f>IF(E140="","",VLOOKUP(E140,基础信息!$B$3:$K$10000,6,0))</f>
        <v/>
      </c>
      <c r="J140" s="90" t="str">
        <f>IF(E140="","",VLOOKUP(E140,基础信息!$B$3:$K$10000,4,0))</f>
        <v/>
      </c>
      <c r="K140" s="83" t="str">
        <f t="shared" si="2"/>
        <v/>
      </c>
      <c r="L140" s="83"/>
      <c r="M140" s="91"/>
    </row>
    <row r="141" spans="1:13" ht="30" customHeight="1">
      <c r="A141" s="84">
        <v>139</v>
      </c>
      <c r="B141" s="85"/>
      <c r="C141" s="85"/>
      <c r="D141" s="86"/>
      <c r="E141" s="32"/>
      <c r="F141" s="85" t="str">
        <f>IF(E141="","",VLOOKUP(E141,基础信息!$B$3:$K$10000,2,0))</f>
        <v/>
      </c>
      <c r="G141" s="85" t="str">
        <f>IF(E141="","",VLOOKUP(E141,基础信息!$B$3:$K$10000,3,0))</f>
        <v/>
      </c>
      <c r="H141" s="86"/>
      <c r="I141" s="85" t="str">
        <f>IF(E141="","",VLOOKUP(E141,基础信息!$B$3:$K$10000,6,0))</f>
        <v/>
      </c>
      <c r="J141" s="92" t="str">
        <f>IF(E141="","",VLOOKUP(E141,基础信息!$B$3:$K$10000,4,0))</f>
        <v/>
      </c>
      <c r="K141" s="86" t="str">
        <f t="shared" si="2"/>
        <v/>
      </c>
      <c r="L141" s="86"/>
      <c r="M141" s="93"/>
    </row>
    <row r="142" spans="1:13" ht="30" customHeight="1">
      <c r="A142" s="81">
        <v>140</v>
      </c>
      <c r="B142" s="82"/>
      <c r="C142" s="82"/>
      <c r="D142" s="83"/>
      <c r="E142" s="11"/>
      <c r="F142" s="82" t="str">
        <f>IF(E142="","",VLOOKUP(E142,基础信息!$B$3:$K$10000,2,0))</f>
        <v/>
      </c>
      <c r="G142" s="82" t="str">
        <f>IF(E142="","",VLOOKUP(E142,基础信息!$B$3:$K$10000,3,0))</f>
        <v/>
      </c>
      <c r="H142" s="83"/>
      <c r="I142" s="82" t="str">
        <f>IF(E142="","",VLOOKUP(E142,基础信息!$B$3:$K$10000,6,0))</f>
        <v/>
      </c>
      <c r="J142" s="90" t="str">
        <f>IF(E142="","",VLOOKUP(E142,基础信息!$B$3:$K$10000,4,0))</f>
        <v/>
      </c>
      <c r="K142" s="83" t="str">
        <f t="shared" si="3" ref="K142:K205">IF(E142="","",H142*J142)</f>
        <v/>
      </c>
      <c r="L142" s="83"/>
      <c r="M142" s="91"/>
    </row>
    <row r="143" spans="1:13" ht="30" customHeight="1">
      <c r="A143" s="84">
        <v>141</v>
      </c>
      <c r="B143" s="85"/>
      <c r="C143" s="85"/>
      <c r="D143" s="86"/>
      <c r="E143" s="32"/>
      <c r="F143" s="85" t="str">
        <f>IF(E143="","",VLOOKUP(E143,基础信息!$B$3:$K$10000,2,0))</f>
        <v/>
      </c>
      <c r="G143" s="85" t="str">
        <f>IF(E143="","",VLOOKUP(E143,基础信息!$B$3:$K$10000,3,0))</f>
        <v/>
      </c>
      <c r="H143" s="86"/>
      <c r="I143" s="85" t="str">
        <f>IF(E143="","",VLOOKUP(E143,基础信息!$B$3:$K$10000,6,0))</f>
        <v/>
      </c>
      <c r="J143" s="92" t="str">
        <f>IF(E143="","",VLOOKUP(E143,基础信息!$B$3:$K$10000,4,0))</f>
        <v/>
      </c>
      <c r="K143" s="86" t="str">
        <f t="shared" si="3"/>
        <v/>
      </c>
      <c r="L143" s="86"/>
      <c r="M143" s="93"/>
    </row>
    <row r="144" spans="1:13" ht="30" customHeight="1">
      <c r="A144" s="81">
        <v>142</v>
      </c>
      <c r="B144" s="82"/>
      <c r="C144" s="82"/>
      <c r="D144" s="83"/>
      <c r="E144" s="11"/>
      <c r="F144" s="82" t="str">
        <f>IF(E144="","",VLOOKUP(E144,基础信息!$B$3:$K$10000,2,0))</f>
        <v/>
      </c>
      <c r="G144" s="82" t="str">
        <f>IF(E144="","",VLOOKUP(E144,基础信息!$B$3:$K$10000,3,0))</f>
        <v/>
      </c>
      <c r="H144" s="83"/>
      <c r="I144" s="82" t="str">
        <f>IF(E144="","",VLOOKUP(E144,基础信息!$B$3:$K$10000,6,0))</f>
        <v/>
      </c>
      <c r="J144" s="90" t="str">
        <f>IF(E144="","",VLOOKUP(E144,基础信息!$B$3:$K$10000,4,0))</f>
        <v/>
      </c>
      <c r="K144" s="83" t="str">
        <f t="shared" si="3"/>
        <v/>
      </c>
      <c r="L144" s="83"/>
      <c r="M144" s="91"/>
    </row>
    <row r="145" spans="1:13" ht="30" customHeight="1">
      <c r="A145" s="84">
        <v>143</v>
      </c>
      <c r="B145" s="85"/>
      <c r="C145" s="85"/>
      <c r="D145" s="86"/>
      <c r="E145" s="32"/>
      <c r="F145" s="85" t="str">
        <f>IF(E145="","",VLOOKUP(E145,基础信息!$B$3:$K$10000,2,0))</f>
        <v/>
      </c>
      <c r="G145" s="85" t="str">
        <f>IF(E145="","",VLOOKUP(E145,基础信息!$B$3:$K$10000,3,0))</f>
        <v/>
      </c>
      <c r="H145" s="86"/>
      <c r="I145" s="85" t="str">
        <f>IF(E145="","",VLOOKUP(E145,基础信息!$B$3:$K$10000,6,0))</f>
        <v/>
      </c>
      <c r="J145" s="92" t="str">
        <f>IF(E145="","",VLOOKUP(E145,基础信息!$B$3:$K$10000,4,0))</f>
        <v/>
      </c>
      <c r="K145" s="86" t="str">
        <f t="shared" si="3"/>
        <v/>
      </c>
      <c r="L145" s="86"/>
      <c r="M145" s="93"/>
    </row>
    <row r="146" spans="1:13" ht="30" customHeight="1">
      <c r="A146" s="81">
        <v>144</v>
      </c>
      <c r="B146" s="82"/>
      <c r="C146" s="82"/>
      <c r="D146" s="83"/>
      <c r="E146" s="11"/>
      <c r="F146" s="82" t="str">
        <f>IF(E146="","",VLOOKUP(E146,基础信息!$B$3:$K$10000,2,0))</f>
        <v/>
      </c>
      <c r="G146" s="82" t="str">
        <f>IF(E146="","",VLOOKUP(E146,基础信息!$B$3:$K$10000,3,0))</f>
        <v/>
      </c>
      <c r="H146" s="83"/>
      <c r="I146" s="82" t="str">
        <f>IF(E146="","",VLOOKUP(E146,基础信息!$B$3:$K$10000,6,0))</f>
        <v/>
      </c>
      <c r="J146" s="90" t="str">
        <f>IF(E146="","",VLOOKUP(E146,基础信息!$B$3:$K$10000,4,0))</f>
        <v/>
      </c>
      <c r="K146" s="83" t="str">
        <f t="shared" si="3"/>
        <v/>
      </c>
      <c r="L146" s="83"/>
      <c r="M146" s="91"/>
    </row>
    <row r="147" spans="1:13" ht="30" customHeight="1">
      <c r="A147" s="84">
        <v>145</v>
      </c>
      <c r="B147" s="85"/>
      <c r="C147" s="85"/>
      <c r="D147" s="86"/>
      <c r="E147" s="32"/>
      <c r="F147" s="85" t="str">
        <f>IF(E147="","",VLOOKUP(E147,基础信息!$B$3:$K$10000,2,0))</f>
        <v/>
      </c>
      <c r="G147" s="85" t="str">
        <f>IF(E147="","",VLOOKUP(E147,基础信息!$B$3:$K$10000,3,0))</f>
        <v/>
      </c>
      <c r="H147" s="86"/>
      <c r="I147" s="85" t="str">
        <f>IF(E147="","",VLOOKUP(E147,基础信息!$B$3:$K$10000,6,0))</f>
        <v/>
      </c>
      <c r="J147" s="92" t="str">
        <f>IF(E147="","",VLOOKUP(E147,基础信息!$B$3:$K$10000,4,0))</f>
        <v/>
      </c>
      <c r="K147" s="86" t="str">
        <f t="shared" si="3"/>
        <v/>
      </c>
      <c r="L147" s="86"/>
      <c r="M147" s="93"/>
    </row>
    <row r="148" spans="1:13" ht="30" customHeight="1">
      <c r="A148" s="81">
        <v>146</v>
      </c>
      <c r="B148" s="82"/>
      <c r="C148" s="82"/>
      <c r="D148" s="83"/>
      <c r="E148" s="11"/>
      <c r="F148" s="82" t="str">
        <f>IF(E148="","",VLOOKUP(E148,基础信息!$B$3:$K$10000,2,0))</f>
        <v/>
      </c>
      <c r="G148" s="82" t="str">
        <f>IF(E148="","",VLOOKUP(E148,基础信息!$B$3:$K$10000,3,0))</f>
        <v/>
      </c>
      <c r="H148" s="83"/>
      <c r="I148" s="82" t="str">
        <f>IF(E148="","",VLOOKUP(E148,基础信息!$B$3:$K$10000,6,0))</f>
        <v/>
      </c>
      <c r="J148" s="90" t="str">
        <f>IF(E148="","",VLOOKUP(E148,基础信息!$B$3:$K$10000,4,0))</f>
        <v/>
      </c>
      <c r="K148" s="83" t="str">
        <f t="shared" si="3"/>
        <v/>
      </c>
      <c r="L148" s="83"/>
      <c r="M148" s="91"/>
    </row>
    <row r="149" spans="1:13" ht="30" customHeight="1">
      <c r="A149" s="84">
        <v>147</v>
      </c>
      <c r="B149" s="85"/>
      <c r="C149" s="85"/>
      <c r="D149" s="86"/>
      <c r="E149" s="32"/>
      <c r="F149" s="85" t="str">
        <f>IF(E149="","",VLOOKUP(E149,基础信息!$B$3:$K$10000,2,0))</f>
        <v/>
      </c>
      <c r="G149" s="85" t="str">
        <f>IF(E149="","",VLOOKUP(E149,基础信息!$B$3:$K$10000,3,0))</f>
        <v/>
      </c>
      <c r="H149" s="86"/>
      <c r="I149" s="85" t="str">
        <f>IF(E149="","",VLOOKUP(E149,基础信息!$B$3:$K$10000,6,0))</f>
        <v/>
      </c>
      <c r="J149" s="92" t="str">
        <f>IF(E149="","",VLOOKUP(E149,基础信息!$B$3:$K$10000,4,0))</f>
        <v/>
      </c>
      <c r="K149" s="86" t="str">
        <f t="shared" si="3"/>
        <v/>
      </c>
      <c r="L149" s="86"/>
      <c r="M149" s="93"/>
    </row>
    <row r="150" spans="1:13" ht="30" customHeight="1">
      <c r="A150" s="81">
        <v>148</v>
      </c>
      <c r="B150" s="82"/>
      <c r="C150" s="82"/>
      <c r="D150" s="83"/>
      <c r="E150" s="11"/>
      <c r="F150" s="82" t="str">
        <f>IF(E150="","",VLOOKUP(E150,基础信息!$B$3:$K$10000,2,0))</f>
        <v/>
      </c>
      <c r="G150" s="82" t="str">
        <f>IF(E150="","",VLOOKUP(E150,基础信息!$B$3:$K$10000,3,0))</f>
        <v/>
      </c>
      <c r="H150" s="83"/>
      <c r="I150" s="82" t="str">
        <f>IF(E150="","",VLOOKUP(E150,基础信息!$B$3:$K$10000,6,0))</f>
        <v/>
      </c>
      <c r="J150" s="90" t="str">
        <f>IF(E150="","",VLOOKUP(E150,基础信息!$B$3:$K$10000,4,0))</f>
        <v/>
      </c>
      <c r="K150" s="83" t="str">
        <f t="shared" si="3"/>
        <v/>
      </c>
      <c r="L150" s="83"/>
      <c r="M150" s="91"/>
    </row>
    <row r="151" spans="1:13" ht="30" customHeight="1">
      <c r="A151" s="84">
        <v>149</v>
      </c>
      <c r="B151" s="85"/>
      <c r="C151" s="85"/>
      <c r="D151" s="86"/>
      <c r="E151" s="32"/>
      <c r="F151" s="85" t="str">
        <f>IF(E151="","",VLOOKUP(E151,基础信息!$B$3:$K$10000,2,0))</f>
        <v/>
      </c>
      <c r="G151" s="85" t="str">
        <f>IF(E151="","",VLOOKUP(E151,基础信息!$B$3:$K$10000,3,0))</f>
        <v/>
      </c>
      <c r="H151" s="86"/>
      <c r="I151" s="85" t="str">
        <f>IF(E151="","",VLOOKUP(E151,基础信息!$B$3:$K$10000,6,0))</f>
        <v/>
      </c>
      <c r="J151" s="92" t="str">
        <f>IF(E151="","",VLOOKUP(E151,基础信息!$B$3:$K$10000,4,0))</f>
        <v/>
      </c>
      <c r="K151" s="86" t="str">
        <f t="shared" si="3"/>
        <v/>
      </c>
      <c r="L151" s="86"/>
      <c r="M151" s="93"/>
    </row>
    <row r="152" spans="1:13" ht="30" customHeight="1">
      <c r="A152" s="81">
        <v>150</v>
      </c>
      <c r="B152" s="82"/>
      <c r="C152" s="82"/>
      <c r="D152" s="83"/>
      <c r="E152" s="11"/>
      <c r="F152" s="82" t="str">
        <f>IF(E152="","",VLOOKUP(E152,基础信息!$B$3:$K$10000,2,0))</f>
        <v/>
      </c>
      <c r="G152" s="82" t="str">
        <f>IF(E152="","",VLOOKUP(E152,基础信息!$B$3:$K$10000,3,0))</f>
        <v/>
      </c>
      <c r="H152" s="83"/>
      <c r="I152" s="82" t="str">
        <f>IF(E152="","",VLOOKUP(E152,基础信息!$B$3:$K$10000,6,0))</f>
        <v/>
      </c>
      <c r="J152" s="90" t="str">
        <f>IF(E152="","",VLOOKUP(E152,基础信息!$B$3:$K$10000,4,0))</f>
        <v/>
      </c>
      <c r="K152" s="83" t="str">
        <f t="shared" si="3"/>
        <v/>
      </c>
      <c r="L152" s="83"/>
      <c r="M152" s="91"/>
    </row>
    <row r="153" spans="1:13" ht="30" customHeight="1">
      <c r="A153" s="84">
        <v>151</v>
      </c>
      <c r="B153" s="85"/>
      <c r="C153" s="85"/>
      <c r="D153" s="86"/>
      <c r="E153" s="32"/>
      <c r="F153" s="85" t="str">
        <f>IF(E153="","",VLOOKUP(E153,基础信息!$B$3:$K$10000,2,0))</f>
        <v/>
      </c>
      <c r="G153" s="85" t="str">
        <f>IF(E153="","",VLOOKUP(E153,基础信息!$B$3:$K$10000,3,0))</f>
        <v/>
      </c>
      <c r="H153" s="86"/>
      <c r="I153" s="85" t="str">
        <f>IF(E153="","",VLOOKUP(E153,基础信息!$B$3:$K$10000,6,0))</f>
        <v/>
      </c>
      <c r="J153" s="92" t="str">
        <f>IF(E153="","",VLOOKUP(E153,基础信息!$B$3:$K$10000,4,0))</f>
        <v/>
      </c>
      <c r="K153" s="86" t="str">
        <f t="shared" si="3"/>
        <v/>
      </c>
      <c r="L153" s="86"/>
      <c r="M153" s="93"/>
    </row>
    <row r="154" spans="1:13" ht="30" customHeight="1">
      <c r="A154" s="81">
        <v>152</v>
      </c>
      <c r="B154" s="82"/>
      <c r="C154" s="82"/>
      <c r="D154" s="83"/>
      <c r="E154" s="11"/>
      <c r="F154" s="82" t="str">
        <f>IF(E154="","",VLOOKUP(E154,基础信息!$B$3:$K$10000,2,0))</f>
        <v/>
      </c>
      <c r="G154" s="82" t="str">
        <f>IF(E154="","",VLOOKUP(E154,基础信息!$B$3:$K$10000,3,0))</f>
        <v/>
      </c>
      <c r="H154" s="83"/>
      <c r="I154" s="82" t="str">
        <f>IF(E154="","",VLOOKUP(E154,基础信息!$B$3:$K$10000,6,0))</f>
        <v/>
      </c>
      <c r="J154" s="90" t="str">
        <f>IF(E154="","",VLOOKUP(E154,基础信息!$B$3:$K$10000,4,0))</f>
        <v/>
      </c>
      <c r="K154" s="83" t="str">
        <f t="shared" si="3"/>
        <v/>
      </c>
      <c r="L154" s="83"/>
      <c r="M154" s="91"/>
    </row>
    <row r="155" spans="1:13" ht="30" customHeight="1">
      <c r="A155" s="84">
        <v>153</v>
      </c>
      <c r="B155" s="85"/>
      <c r="C155" s="85"/>
      <c r="D155" s="86"/>
      <c r="E155" s="32"/>
      <c r="F155" s="85" t="str">
        <f>IF(E155="","",VLOOKUP(E155,基础信息!$B$3:$K$10000,2,0))</f>
        <v/>
      </c>
      <c r="G155" s="85" t="str">
        <f>IF(E155="","",VLOOKUP(E155,基础信息!$B$3:$K$10000,3,0))</f>
        <v/>
      </c>
      <c r="H155" s="86"/>
      <c r="I155" s="85" t="str">
        <f>IF(E155="","",VLOOKUP(E155,基础信息!$B$3:$K$10000,6,0))</f>
        <v/>
      </c>
      <c r="J155" s="92" t="str">
        <f>IF(E155="","",VLOOKUP(E155,基础信息!$B$3:$K$10000,4,0))</f>
        <v/>
      </c>
      <c r="K155" s="86" t="str">
        <f t="shared" si="3"/>
        <v/>
      </c>
      <c r="L155" s="86"/>
      <c r="M155" s="93"/>
    </row>
    <row r="156" spans="1:13" ht="30" customHeight="1">
      <c r="A156" s="81">
        <v>154</v>
      </c>
      <c r="B156" s="82"/>
      <c r="C156" s="82"/>
      <c r="D156" s="83"/>
      <c r="E156" s="11"/>
      <c r="F156" s="82" t="str">
        <f>IF(E156="","",VLOOKUP(E156,基础信息!$B$3:$K$10000,2,0))</f>
        <v/>
      </c>
      <c r="G156" s="82" t="str">
        <f>IF(E156="","",VLOOKUP(E156,基础信息!$B$3:$K$10000,3,0))</f>
        <v/>
      </c>
      <c r="H156" s="83"/>
      <c r="I156" s="82" t="str">
        <f>IF(E156="","",VLOOKUP(E156,基础信息!$B$3:$K$10000,6,0))</f>
        <v/>
      </c>
      <c r="J156" s="90" t="str">
        <f>IF(E156="","",VLOOKUP(E156,基础信息!$B$3:$K$10000,4,0))</f>
        <v/>
      </c>
      <c r="K156" s="83" t="str">
        <f t="shared" si="3"/>
        <v/>
      </c>
      <c r="L156" s="83"/>
      <c r="M156" s="91"/>
    </row>
    <row r="157" spans="1:13" ht="30" customHeight="1">
      <c r="A157" s="84">
        <v>155</v>
      </c>
      <c r="B157" s="85"/>
      <c r="C157" s="85"/>
      <c r="D157" s="86"/>
      <c r="E157" s="32"/>
      <c r="F157" s="85" t="str">
        <f>IF(E157="","",VLOOKUP(E157,基础信息!$B$3:$K$10000,2,0))</f>
        <v/>
      </c>
      <c r="G157" s="85" t="str">
        <f>IF(E157="","",VLOOKUP(E157,基础信息!$B$3:$K$10000,3,0))</f>
        <v/>
      </c>
      <c r="H157" s="86"/>
      <c r="I157" s="85" t="str">
        <f>IF(E157="","",VLOOKUP(E157,基础信息!$B$3:$K$10000,6,0))</f>
        <v/>
      </c>
      <c r="J157" s="92" t="str">
        <f>IF(E157="","",VLOOKUP(E157,基础信息!$B$3:$K$10000,4,0))</f>
        <v/>
      </c>
      <c r="K157" s="86" t="str">
        <f t="shared" si="3"/>
        <v/>
      </c>
      <c r="L157" s="86"/>
      <c r="M157" s="93"/>
    </row>
    <row r="158" spans="1:13" ht="30" customHeight="1">
      <c r="A158" s="81">
        <v>156</v>
      </c>
      <c r="B158" s="82"/>
      <c r="C158" s="82"/>
      <c r="D158" s="83"/>
      <c r="E158" s="11"/>
      <c r="F158" s="82" t="str">
        <f>IF(E158="","",VLOOKUP(E158,基础信息!$B$3:$K$10000,2,0))</f>
        <v/>
      </c>
      <c r="G158" s="82" t="str">
        <f>IF(E158="","",VLOOKUP(E158,基础信息!$B$3:$K$10000,3,0))</f>
        <v/>
      </c>
      <c r="H158" s="83"/>
      <c r="I158" s="82" t="str">
        <f>IF(E158="","",VLOOKUP(E158,基础信息!$B$3:$K$10000,6,0))</f>
        <v/>
      </c>
      <c r="J158" s="90" t="str">
        <f>IF(E158="","",VLOOKUP(E158,基础信息!$B$3:$K$10000,4,0))</f>
        <v/>
      </c>
      <c r="K158" s="83" t="str">
        <f t="shared" si="3"/>
        <v/>
      </c>
      <c r="L158" s="83"/>
      <c r="M158" s="91"/>
    </row>
    <row r="159" spans="1:13" ht="30" customHeight="1">
      <c r="A159" s="84">
        <v>157</v>
      </c>
      <c r="B159" s="85"/>
      <c r="C159" s="85"/>
      <c r="D159" s="86"/>
      <c r="E159" s="32"/>
      <c r="F159" s="85" t="str">
        <f>IF(E159="","",VLOOKUP(E159,基础信息!$B$3:$K$10000,2,0))</f>
        <v/>
      </c>
      <c r="G159" s="85" t="str">
        <f>IF(E159="","",VLOOKUP(E159,基础信息!$B$3:$K$10000,3,0))</f>
        <v/>
      </c>
      <c r="H159" s="86"/>
      <c r="I159" s="85" t="str">
        <f>IF(E159="","",VLOOKUP(E159,基础信息!$B$3:$K$10000,6,0))</f>
        <v/>
      </c>
      <c r="J159" s="92" t="str">
        <f>IF(E159="","",VLOOKUP(E159,基础信息!$B$3:$K$10000,4,0))</f>
        <v/>
      </c>
      <c r="K159" s="86" t="str">
        <f t="shared" si="3"/>
        <v/>
      </c>
      <c r="L159" s="86"/>
      <c r="M159" s="93"/>
    </row>
    <row r="160" spans="1:13" ht="30" customHeight="1">
      <c r="A160" s="81">
        <v>158</v>
      </c>
      <c r="B160" s="82"/>
      <c r="C160" s="82"/>
      <c r="D160" s="83"/>
      <c r="E160" s="11"/>
      <c r="F160" s="82" t="str">
        <f>IF(E160="","",VLOOKUP(E160,基础信息!$B$3:$K$10000,2,0))</f>
        <v/>
      </c>
      <c r="G160" s="82" t="str">
        <f>IF(E160="","",VLOOKUP(E160,基础信息!$B$3:$K$10000,3,0))</f>
        <v/>
      </c>
      <c r="H160" s="83"/>
      <c r="I160" s="82" t="str">
        <f>IF(E160="","",VLOOKUP(E160,基础信息!$B$3:$K$10000,6,0))</f>
        <v/>
      </c>
      <c r="J160" s="90" t="str">
        <f>IF(E160="","",VLOOKUP(E160,基础信息!$B$3:$K$10000,4,0))</f>
        <v/>
      </c>
      <c r="K160" s="83" t="str">
        <f t="shared" si="3"/>
        <v/>
      </c>
      <c r="L160" s="83"/>
      <c r="M160" s="91"/>
    </row>
    <row r="161" spans="1:13" ht="30" customHeight="1">
      <c r="A161" s="84">
        <v>159</v>
      </c>
      <c r="B161" s="85"/>
      <c r="C161" s="85"/>
      <c r="D161" s="86"/>
      <c r="E161" s="32"/>
      <c r="F161" s="85" t="str">
        <f>IF(E161="","",VLOOKUP(E161,基础信息!$B$3:$K$10000,2,0))</f>
        <v/>
      </c>
      <c r="G161" s="85" t="str">
        <f>IF(E161="","",VLOOKUP(E161,基础信息!$B$3:$K$10000,3,0))</f>
        <v/>
      </c>
      <c r="H161" s="86"/>
      <c r="I161" s="85" t="str">
        <f>IF(E161="","",VLOOKUP(E161,基础信息!$B$3:$K$10000,6,0))</f>
        <v/>
      </c>
      <c r="J161" s="92" t="str">
        <f>IF(E161="","",VLOOKUP(E161,基础信息!$B$3:$K$10000,4,0))</f>
        <v/>
      </c>
      <c r="K161" s="86" t="str">
        <f t="shared" si="3"/>
        <v/>
      </c>
      <c r="L161" s="86"/>
      <c r="M161" s="93"/>
    </row>
    <row r="162" spans="1:13" ht="30" customHeight="1">
      <c r="A162" s="81">
        <v>160</v>
      </c>
      <c r="B162" s="82"/>
      <c r="C162" s="82"/>
      <c r="D162" s="83"/>
      <c r="E162" s="11"/>
      <c r="F162" s="82" t="str">
        <f>IF(E162="","",VLOOKUP(E162,基础信息!$B$3:$K$10000,2,0))</f>
        <v/>
      </c>
      <c r="G162" s="82" t="str">
        <f>IF(E162="","",VLOOKUP(E162,基础信息!$B$3:$K$10000,3,0))</f>
        <v/>
      </c>
      <c r="H162" s="83"/>
      <c r="I162" s="82" t="str">
        <f>IF(E162="","",VLOOKUP(E162,基础信息!$B$3:$K$10000,6,0))</f>
        <v/>
      </c>
      <c r="J162" s="90" t="str">
        <f>IF(E162="","",VLOOKUP(E162,基础信息!$B$3:$K$10000,4,0))</f>
        <v/>
      </c>
      <c r="K162" s="83" t="str">
        <f t="shared" si="3"/>
        <v/>
      </c>
      <c r="L162" s="83"/>
      <c r="M162" s="91"/>
    </row>
    <row r="163" spans="1:13" ht="30" customHeight="1">
      <c r="A163" s="84">
        <v>161</v>
      </c>
      <c r="B163" s="85"/>
      <c r="C163" s="85"/>
      <c r="D163" s="86"/>
      <c r="E163" s="32"/>
      <c r="F163" s="85" t="str">
        <f>IF(E163="","",VLOOKUP(E163,基础信息!$B$3:$K$10000,2,0))</f>
        <v/>
      </c>
      <c r="G163" s="85" t="str">
        <f>IF(E163="","",VLOOKUP(E163,基础信息!$B$3:$K$10000,3,0))</f>
        <v/>
      </c>
      <c r="H163" s="86"/>
      <c r="I163" s="85" t="str">
        <f>IF(E163="","",VLOOKUP(E163,基础信息!$B$3:$K$10000,6,0))</f>
        <v/>
      </c>
      <c r="J163" s="92" t="str">
        <f>IF(E163="","",VLOOKUP(E163,基础信息!$B$3:$K$10000,4,0))</f>
        <v/>
      </c>
      <c r="K163" s="86" t="str">
        <f t="shared" si="3"/>
        <v/>
      </c>
      <c r="L163" s="86"/>
      <c r="M163" s="93"/>
    </row>
    <row r="164" spans="1:13" ht="30" customHeight="1">
      <c r="A164" s="81">
        <v>162</v>
      </c>
      <c r="B164" s="82"/>
      <c r="C164" s="82"/>
      <c r="D164" s="83"/>
      <c r="E164" s="11"/>
      <c r="F164" s="82" t="str">
        <f>IF(E164="","",VLOOKUP(E164,基础信息!$B$3:$K$10000,2,0))</f>
        <v/>
      </c>
      <c r="G164" s="82" t="str">
        <f>IF(E164="","",VLOOKUP(E164,基础信息!$B$3:$K$10000,3,0))</f>
        <v/>
      </c>
      <c r="H164" s="83"/>
      <c r="I164" s="82" t="str">
        <f>IF(E164="","",VLOOKUP(E164,基础信息!$B$3:$K$10000,6,0))</f>
        <v/>
      </c>
      <c r="J164" s="90" t="str">
        <f>IF(E164="","",VLOOKUP(E164,基础信息!$B$3:$K$10000,4,0))</f>
        <v/>
      </c>
      <c r="K164" s="83" t="str">
        <f t="shared" si="3"/>
        <v/>
      </c>
      <c r="L164" s="83"/>
      <c r="M164" s="91"/>
    </row>
    <row r="165" spans="1:13" ht="30" customHeight="1">
      <c r="A165" s="84">
        <v>163</v>
      </c>
      <c r="B165" s="85"/>
      <c r="C165" s="85"/>
      <c r="D165" s="86"/>
      <c r="E165" s="32"/>
      <c r="F165" s="85" t="str">
        <f>IF(E165="","",VLOOKUP(E165,基础信息!$B$3:$K$10000,2,0))</f>
        <v/>
      </c>
      <c r="G165" s="85" t="str">
        <f>IF(E165="","",VLOOKUP(E165,基础信息!$B$3:$K$10000,3,0))</f>
        <v/>
      </c>
      <c r="H165" s="86"/>
      <c r="I165" s="85" t="str">
        <f>IF(E165="","",VLOOKUP(E165,基础信息!$B$3:$K$10000,6,0))</f>
        <v/>
      </c>
      <c r="J165" s="92" t="str">
        <f>IF(E165="","",VLOOKUP(E165,基础信息!$B$3:$K$10000,4,0))</f>
        <v/>
      </c>
      <c r="K165" s="86" t="str">
        <f t="shared" si="3"/>
        <v/>
      </c>
      <c r="L165" s="86"/>
      <c r="M165" s="93"/>
    </row>
    <row r="166" spans="1:13" ht="30" customHeight="1">
      <c r="A166" s="81">
        <v>164</v>
      </c>
      <c r="B166" s="82"/>
      <c r="C166" s="82"/>
      <c r="D166" s="83"/>
      <c r="E166" s="11"/>
      <c r="F166" s="82" t="str">
        <f>IF(E166="","",VLOOKUP(E166,基础信息!$B$3:$K$10000,2,0))</f>
        <v/>
      </c>
      <c r="G166" s="82" t="str">
        <f>IF(E166="","",VLOOKUP(E166,基础信息!$B$3:$K$10000,3,0))</f>
        <v/>
      </c>
      <c r="H166" s="83"/>
      <c r="I166" s="82" t="str">
        <f>IF(E166="","",VLOOKUP(E166,基础信息!$B$3:$K$10000,6,0))</f>
        <v/>
      </c>
      <c r="J166" s="90" t="str">
        <f>IF(E166="","",VLOOKUP(E166,基础信息!$B$3:$K$10000,4,0))</f>
        <v/>
      </c>
      <c r="K166" s="83" t="str">
        <f t="shared" si="3"/>
        <v/>
      </c>
      <c r="L166" s="83"/>
      <c r="M166" s="91"/>
    </row>
    <row r="167" spans="1:13" ht="30" customHeight="1">
      <c r="A167" s="84">
        <v>165</v>
      </c>
      <c r="B167" s="85"/>
      <c r="C167" s="85"/>
      <c r="D167" s="86"/>
      <c r="E167" s="32"/>
      <c r="F167" s="85" t="str">
        <f>IF(E167="","",VLOOKUP(E167,基础信息!$B$3:$K$10000,2,0))</f>
        <v/>
      </c>
      <c r="G167" s="85" t="str">
        <f>IF(E167="","",VLOOKUP(E167,基础信息!$B$3:$K$10000,3,0))</f>
        <v/>
      </c>
      <c r="H167" s="86"/>
      <c r="I167" s="85" t="str">
        <f>IF(E167="","",VLOOKUP(E167,基础信息!$B$3:$K$10000,6,0))</f>
        <v/>
      </c>
      <c r="J167" s="92" t="str">
        <f>IF(E167="","",VLOOKUP(E167,基础信息!$B$3:$K$10000,4,0))</f>
        <v/>
      </c>
      <c r="K167" s="86" t="str">
        <f t="shared" si="3"/>
        <v/>
      </c>
      <c r="L167" s="86"/>
      <c r="M167" s="93"/>
    </row>
    <row r="168" spans="1:13" ht="30" customHeight="1">
      <c r="A168" s="81">
        <v>166</v>
      </c>
      <c r="B168" s="82"/>
      <c r="C168" s="82"/>
      <c r="D168" s="83"/>
      <c r="E168" s="11"/>
      <c r="F168" s="82" t="str">
        <f>IF(E168="","",VLOOKUP(E168,基础信息!$B$3:$K$10000,2,0))</f>
        <v/>
      </c>
      <c r="G168" s="82" t="str">
        <f>IF(E168="","",VLOOKUP(E168,基础信息!$B$3:$K$10000,3,0))</f>
        <v/>
      </c>
      <c r="H168" s="83"/>
      <c r="I168" s="82" t="str">
        <f>IF(E168="","",VLOOKUP(E168,基础信息!$B$3:$K$10000,6,0))</f>
        <v/>
      </c>
      <c r="J168" s="90" t="str">
        <f>IF(E168="","",VLOOKUP(E168,基础信息!$B$3:$K$10000,4,0))</f>
        <v/>
      </c>
      <c r="K168" s="83" t="str">
        <f t="shared" si="3"/>
        <v/>
      </c>
      <c r="L168" s="83"/>
      <c r="M168" s="91"/>
    </row>
    <row r="169" spans="1:13" ht="30" customHeight="1">
      <c r="A169" s="84">
        <v>167</v>
      </c>
      <c r="B169" s="85"/>
      <c r="C169" s="85"/>
      <c r="D169" s="86"/>
      <c r="E169" s="32"/>
      <c r="F169" s="85" t="str">
        <f>IF(E169="","",VLOOKUP(E169,基础信息!$B$3:$K$10000,2,0))</f>
        <v/>
      </c>
      <c r="G169" s="85" t="str">
        <f>IF(E169="","",VLOOKUP(E169,基础信息!$B$3:$K$10000,3,0))</f>
        <v/>
      </c>
      <c r="H169" s="86"/>
      <c r="I169" s="85" t="str">
        <f>IF(E169="","",VLOOKUP(E169,基础信息!$B$3:$K$10000,6,0))</f>
        <v/>
      </c>
      <c r="J169" s="92" t="str">
        <f>IF(E169="","",VLOOKUP(E169,基础信息!$B$3:$K$10000,4,0))</f>
        <v/>
      </c>
      <c r="K169" s="86" t="str">
        <f t="shared" si="3"/>
        <v/>
      </c>
      <c r="L169" s="86"/>
      <c r="M169" s="93"/>
    </row>
    <row r="170" spans="1:13" ht="30" customHeight="1">
      <c r="A170" s="81">
        <v>168</v>
      </c>
      <c r="B170" s="82"/>
      <c r="C170" s="82"/>
      <c r="D170" s="83"/>
      <c r="E170" s="11"/>
      <c r="F170" s="82" t="str">
        <f>IF(E170="","",VLOOKUP(E170,基础信息!$B$3:$K$10000,2,0))</f>
        <v/>
      </c>
      <c r="G170" s="82" t="str">
        <f>IF(E170="","",VLOOKUP(E170,基础信息!$B$3:$K$10000,3,0))</f>
        <v/>
      </c>
      <c r="H170" s="83"/>
      <c r="I170" s="82" t="str">
        <f>IF(E170="","",VLOOKUP(E170,基础信息!$B$3:$K$10000,6,0))</f>
        <v/>
      </c>
      <c r="J170" s="90" t="str">
        <f>IF(E170="","",VLOOKUP(E170,基础信息!$B$3:$K$10000,4,0))</f>
        <v/>
      </c>
      <c r="K170" s="83" t="str">
        <f t="shared" si="3"/>
        <v/>
      </c>
      <c r="L170" s="83"/>
      <c r="M170" s="91"/>
    </row>
    <row r="171" spans="1:13" ht="30" customHeight="1">
      <c r="A171" s="84">
        <v>169</v>
      </c>
      <c r="B171" s="85"/>
      <c r="C171" s="85"/>
      <c r="D171" s="86"/>
      <c r="E171" s="32"/>
      <c r="F171" s="85" t="str">
        <f>IF(E171="","",VLOOKUP(E171,基础信息!$B$3:$K$10000,2,0))</f>
        <v/>
      </c>
      <c r="G171" s="85" t="str">
        <f>IF(E171="","",VLOOKUP(E171,基础信息!$B$3:$K$10000,3,0))</f>
        <v/>
      </c>
      <c r="H171" s="86"/>
      <c r="I171" s="85" t="str">
        <f>IF(E171="","",VLOOKUP(E171,基础信息!$B$3:$K$10000,6,0))</f>
        <v/>
      </c>
      <c r="J171" s="92" t="str">
        <f>IF(E171="","",VLOOKUP(E171,基础信息!$B$3:$K$10000,4,0))</f>
        <v/>
      </c>
      <c r="K171" s="86" t="str">
        <f t="shared" si="3"/>
        <v/>
      </c>
      <c r="L171" s="86"/>
      <c r="M171" s="93"/>
    </row>
    <row r="172" spans="1:13" ht="30" customHeight="1">
      <c r="A172" s="81">
        <v>170</v>
      </c>
      <c r="B172" s="82"/>
      <c r="C172" s="82"/>
      <c r="D172" s="83"/>
      <c r="E172" s="11"/>
      <c r="F172" s="82" t="str">
        <f>IF(E172="","",VLOOKUP(E172,基础信息!$B$3:$K$10000,2,0))</f>
        <v/>
      </c>
      <c r="G172" s="82" t="str">
        <f>IF(E172="","",VLOOKUP(E172,基础信息!$B$3:$K$10000,3,0))</f>
        <v/>
      </c>
      <c r="H172" s="83"/>
      <c r="I172" s="82" t="str">
        <f>IF(E172="","",VLOOKUP(E172,基础信息!$B$3:$K$10000,6,0))</f>
        <v/>
      </c>
      <c r="J172" s="90" t="str">
        <f>IF(E172="","",VLOOKUP(E172,基础信息!$B$3:$K$10000,4,0))</f>
        <v/>
      </c>
      <c r="K172" s="83" t="str">
        <f t="shared" si="3"/>
        <v/>
      </c>
      <c r="L172" s="83"/>
      <c r="M172" s="91"/>
    </row>
    <row r="173" spans="1:13" ht="30" customHeight="1">
      <c r="A173" s="84">
        <v>171</v>
      </c>
      <c r="B173" s="85"/>
      <c r="C173" s="85"/>
      <c r="D173" s="86"/>
      <c r="E173" s="32"/>
      <c r="F173" s="85" t="str">
        <f>IF(E173="","",VLOOKUP(E173,基础信息!$B$3:$K$10000,2,0))</f>
        <v/>
      </c>
      <c r="G173" s="85" t="str">
        <f>IF(E173="","",VLOOKUP(E173,基础信息!$B$3:$K$10000,3,0))</f>
        <v/>
      </c>
      <c r="H173" s="86"/>
      <c r="I173" s="85" t="str">
        <f>IF(E173="","",VLOOKUP(E173,基础信息!$B$3:$K$10000,6,0))</f>
        <v/>
      </c>
      <c r="J173" s="92" t="str">
        <f>IF(E173="","",VLOOKUP(E173,基础信息!$B$3:$K$10000,4,0))</f>
        <v/>
      </c>
      <c r="K173" s="86" t="str">
        <f t="shared" si="3"/>
        <v/>
      </c>
      <c r="L173" s="86"/>
      <c r="M173" s="93"/>
    </row>
    <row r="174" spans="1:13" ht="30" customHeight="1">
      <c r="A174" s="81">
        <v>172</v>
      </c>
      <c r="B174" s="82"/>
      <c r="C174" s="82"/>
      <c r="D174" s="83"/>
      <c r="E174" s="11"/>
      <c r="F174" s="82" t="str">
        <f>IF(E174="","",VLOOKUP(E174,基础信息!$B$3:$K$10000,2,0))</f>
        <v/>
      </c>
      <c r="G174" s="82" t="str">
        <f>IF(E174="","",VLOOKUP(E174,基础信息!$B$3:$K$10000,3,0))</f>
        <v/>
      </c>
      <c r="H174" s="83"/>
      <c r="I174" s="82" t="str">
        <f>IF(E174="","",VLOOKUP(E174,基础信息!$B$3:$K$10000,6,0))</f>
        <v/>
      </c>
      <c r="J174" s="90" t="str">
        <f>IF(E174="","",VLOOKUP(E174,基础信息!$B$3:$K$10000,4,0))</f>
        <v/>
      </c>
      <c r="K174" s="83" t="str">
        <f t="shared" si="3"/>
        <v/>
      </c>
      <c r="L174" s="83"/>
      <c r="M174" s="91"/>
    </row>
    <row r="175" spans="1:13" ht="30" customHeight="1">
      <c r="A175" s="84">
        <v>173</v>
      </c>
      <c r="B175" s="85"/>
      <c r="C175" s="85"/>
      <c r="D175" s="86"/>
      <c r="E175" s="32"/>
      <c r="F175" s="85" t="str">
        <f>IF(E175="","",VLOOKUP(E175,基础信息!$B$3:$K$10000,2,0))</f>
        <v/>
      </c>
      <c r="G175" s="85" t="str">
        <f>IF(E175="","",VLOOKUP(E175,基础信息!$B$3:$K$10000,3,0))</f>
        <v/>
      </c>
      <c r="H175" s="86"/>
      <c r="I175" s="85" t="str">
        <f>IF(E175="","",VLOOKUP(E175,基础信息!$B$3:$K$10000,6,0))</f>
        <v/>
      </c>
      <c r="J175" s="92" t="str">
        <f>IF(E175="","",VLOOKUP(E175,基础信息!$B$3:$K$10000,4,0))</f>
        <v/>
      </c>
      <c r="K175" s="86" t="str">
        <f t="shared" si="3"/>
        <v/>
      </c>
      <c r="L175" s="86"/>
      <c r="M175" s="93"/>
    </row>
    <row r="176" spans="1:13" ht="30" customHeight="1">
      <c r="A176" s="81">
        <v>174</v>
      </c>
      <c r="B176" s="82"/>
      <c r="C176" s="82"/>
      <c r="D176" s="83"/>
      <c r="E176" s="11"/>
      <c r="F176" s="82" t="str">
        <f>IF(E176="","",VLOOKUP(E176,基础信息!$B$3:$K$10000,2,0))</f>
        <v/>
      </c>
      <c r="G176" s="82" t="str">
        <f>IF(E176="","",VLOOKUP(E176,基础信息!$B$3:$K$10000,3,0))</f>
        <v/>
      </c>
      <c r="H176" s="83"/>
      <c r="I176" s="82" t="str">
        <f>IF(E176="","",VLOOKUP(E176,基础信息!$B$3:$K$10000,6,0))</f>
        <v/>
      </c>
      <c r="J176" s="90" t="str">
        <f>IF(E176="","",VLOOKUP(E176,基础信息!$B$3:$K$10000,4,0))</f>
        <v/>
      </c>
      <c r="K176" s="83" t="str">
        <f t="shared" si="3"/>
        <v/>
      </c>
      <c r="L176" s="83"/>
      <c r="M176" s="91"/>
    </row>
    <row r="177" spans="1:13" ht="30" customHeight="1">
      <c r="A177" s="84">
        <v>175</v>
      </c>
      <c r="B177" s="85"/>
      <c r="C177" s="85"/>
      <c r="D177" s="86"/>
      <c r="E177" s="32"/>
      <c r="F177" s="85" t="str">
        <f>IF(E177="","",VLOOKUP(E177,基础信息!$B$3:$K$10000,2,0))</f>
        <v/>
      </c>
      <c r="G177" s="85" t="str">
        <f>IF(E177="","",VLOOKUP(E177,基础信息!$B$3:$K$10000,3,0))</f>
        <v/>
      </c>
      <c r="H177" s="86"/>
      <c r="I177" s="85" t="str">
        <f>IF(E177="","",VLOOKUP(E177,基础信息!$B$3:$K$10000,6,0))</f>
        <v/>
      </c>
      <c r="J177" s="92" t="str">
        <f>IF(E177="","",VLOOKUP(E177,基础信息!$B$3:$K$10000,4,0))</f>
        <v/>
      </c>
      <c r="K177" s="86" t="str">
        <f t="shared" si="3"/>
        <v/>
      </c>
      <c r="L177" s="86"/>
      <c r="M177" s="93"/>
    </row>
    <row r="178" spans="1:13" ht="30" customHeight="1">
      <c r="A178" s="81">
        <v>176</v>
      </c>
      <c r="B178" s="82"/>
      <c r="C178" s="82"/>
      <c r="D178" s="83"/>
      <c r="E178" s="11"/>
      <c r="F178" s="82" t="str">
        <f>IF(E178="","",VLOOKUP(E178,基础信息!$B$3:$K$10000,2,0))</f>
        <v/>
      </c>
      <c r="G178" s="82" t="str">
        <f>IF(E178="","",VLOOKUP(E178,基础信息!$B$3:$K$10000,3,0))</f>
        <v/>
      </c>
      <c r="H178" s="83"/>
      <c r="I178" s="82" t="str">
        <f>IF(E178="","",VLOOKUP(E178,基础信息!$B$3:$K$10000,6,0))</f>
        <v/>
      </c>
      <c r="J178" s="90" t="str">
        <f>IF(E178="","",VLOOKUP(E178,基础信息!$B$3:$K$10000,4,0))</f>
        <v/>
      </c>
      <c r="K178" s="83" t="str">
        <f t="shared" si="3"/>
        <v/>
      </c>
      <c r="L178" s="83"/>
      <c r="M178" s="91"/>
    </row>
    <row r="179" spans="1:13" ht="30" customHeight="1">
      <c r="A179" s="84">
        <v>177</v>
      </c>
      <c r="B179" s="85"/>
      <c r="C179" s="85"/>
      <c r="D179" s="86"/>
      <c r="E179" s="32"/>
      <c r="F179" s="85" t="str">
        <f>IF(E179="","",VLOOKUP(E179,基础信息!$B$3:$K$10000,2,0))</f>
        <v/>
      </c>
      <c r="G179" s="85" t="str">
        <f>IF(E179="","",VLOOKUP(E179,基础信息!$B$3:$K$10000,3,0))</f>
        <v/>
      </c>
      <c r="H179" s="86"/>
      <c r="I179" s="85" t="str">
        <f>IF(E179="","",VLOOKUP(E179,基础信息!$B$3:$K$10000,6,0))</f>
        <v/>
      </c>
      <c r="J179" s="92" t="str">
        <f>IF(E179="","",VLOOKUP(E179,基础信息!$B$3:$K$10000,4,0))</f>
        <v/>
      </c>
      <c r="K179" s="86" t="str">
        <f t="shared" si="3"/>
        <v/>
      </c>
      <c r="L179" s="86"/>
      <c r="M179" s="93"/>
    </row>
    <row r="180" spans="1:13" ht="30" customHeight="1">
      <c r="A180" s="81">
        <v>178</v>
      </c>
      <c r="B180" s="82"/>
      <c r="C180" s="82"/>
      <c r="D180" s="83"/>
      <c r="E180" s="11"/>
      <c r="F180" s="82" t="str">
        <f>IF(E180="","",VLOOKUP(E180,基础信息!$B$3:$K$10000,2,0))</f>
        <v/>
      </c>
      <c r="G180" s="82" t="str">
        <f>IF(E180="","",VLOOKUP(E180,基础信息!$B$3:$K$10000,3,0))</f>
        <v/>
      </c>
      <c r="H180" s="83"/>
      <c r="I180" s="82" t="str">
        <f>IF(E180="","",VLOOKUP(E180,基础信息!$B$3:$K$10000,6,0))</f>
        <v/>
      </c>
      <c r="J180" s="90" t="str">
        <f>IF(E180="","",VLOOKUP(E180,基础信息!$B$3:$K$10000,4,0))</f>
        <v/>
      </c>
      <c r="K180" s="83" t="str">
        <f t="shared" si="3"/>
        <v/>
      </c>
      <c r="L180" s="83"/>
      <c r="M180" s="91"/>
    </row>
    <row r="181" spans="1:13" ht="30" customHeight="1">
      <c r="A181" s="84">
        <v>179</v>
      </c>
      <c r="B181" s="85"/>
      <c r="C181" s="85"/>
      <c r="D181" s="86"/>
      <c r="E181" s="32"/>
      <c r="F181" s="85" t="str">
        <f>IF(E181="","",VLOOKUP(E181,基础信息!$B$3:$K$10000,2,0))</f>
        <v/>
      </c>
      <c r="G181" s="85" t="str">
        <f>IF(E181="","",VLOOKUP(E181,基础信息!$B$3:$K$10000,3,0))</f>
        <v/>
      </c>
      <c r="H181" s="86"/>
      <c r="I181" s="85" t="str">
        <f>IF(E181="","",VLOOKUP(E181,基础信息!$B$3:$K$10000,6,0))</f>
        <v/>
      </c>
      <c r="J181" s="92" t="str">
        <f>IF(E181="","",VLOOKUP(E181,基础信息!$B$3:$K$10000,4,0))</f>
        <v/>
      </c>
      <c r="K181" s="86" t="str">
        <f t="shared" si="3"/>
        <v/>
      </c>
      <c r="L181" s="86"/>
      <c r="M181" s="93"/>
    </row>
    <row r="182" spans="1:13" ht="30" customHeight="1">
      <c r="A182" s="81">
        <v>180</v>
      </c>
      <c r="B182" s="82"/>
      <c r="C182" s="82"/>
      <c r="D182" s="83"/>
      <c r="E182" s="11"/>
      <c r="F182" s="82" t="str">
        <f>IF(E182="","",VLOOKUP(E182,基础信息!$B$3:$K$10000,2,0))</f>
        <v/>
      </c>
      <c r="G182" s="82" t="str">
        <f>IF(E182="","",VLOOKUP(E182,基础信息!$B$3:$K$10000,3,0))</f>
        <v/>
      </c>
      <c r="H182" s="83"/>
      <c r="I182" s="82" t="str">
        <f>IF(E182="","",VLOOKUP(E182,基础信息!$B$3:$K$10000,6,0))</f>
        <v/>
      </c>
      <c r="J182" s="90" t="str">
        <f>IF(E182="","",VLOOKUP(E182,基础信息!$B$3:$K$10000,4,0))</f>
        <v/>
      </c>
      <c r="K182" s="83" t="str">
        <f t="shared" si="3"/>
        <v/>
      </c>
      <c r="L182" s="83"/>
      <c r="M182" s="91"/>
    </row>
    <row r="183" spans="1:13" ht="30" customHeight="1">
      <c r="A183" s="84">
        <v>181</v>
      </c>
      <c r="B183" s="85"/>
      <c r="C183" s="85"/>
      <c r="D183" s="86"/>
      <c r="E183" s="32"/>
      <c r="F183" s="85" t="str">
        <f>IF(E183="","",VLOOKUP(E183,基础信息!$B$3:$K$10000,2,0))</f>
        <v/>
      </c>
      <c r="G183" s="85" t="str">
        <f>IF(E183="","",VLOOKUP(E183,基础信息!$B$3:$K$10000,3,0))</f>
        <v/>
      </c>
      <c r="H183" s="86"/>
      <c r="I183" s="85" t="str">
        <f>IF(E183="","",VLOOKUP(E183,基础信息!$B$3:$K$10000,6,0))</f>
        <v/>
      </c>
      <c r="J183" s="92" t="str">
        <f>IF(E183="","",VLOOKUP(E183,基础信息!$B$3:$K$10000,4,0))</f>
        <v/>
      </c>
      <c r="K183" s="86" t="str">
        <f t="shared" si="3"/>
        <v/>
      </c>
      <c r="L183" s="86"/>
      <c r="M183" s="93"/>
    </row>
    <row r="184" spans="1:13" ht="30" customHeight="1">
      <c r="A184" s="81">
        <v>182</v>
      </c>
      <c r="B184" s="82"/>
      <c r="C184" s="82"/>
      <c r="D184" s="83"/>
      <c r="E184" s="11"/>
      <c r="F184" s="82" t="str">
        <f>IF(E184="","",VLOOKUP(E184,基础信息!$B$3:$K$10000,2,0))</f>
        <v/>
      </c>
      <c r="G184" s="82" t="str">
        <f>IF(E184="","",VLOOKUP(E184,基础信息!$B$3:$K$10000,3,0))</f>
        <v/>
      </c>
      <c r="H184" s="83"/>
      <c r="I184" s="82" t="str">
        <f>IF(E184="","",VLOOKUP(E184,基础信息!$B$3:$K$10000,6,0))</f>
        <v/>
      </c>
      <c r="J184" s="90" t="str">
        <f>IF(E184="","",VLOOKUP(E184,基础信息!$B$3:$K$10000,4,0))</f>
        <v/>
      </c>
      <c r="K184" s="83" t="str">
        <f t="shared" si="3"/>
        <v/>
      </c>
      <c r="L184" s="83"/>
      <c r="M184" s="91"/>
    </row>
    <row r="185" spans="1:13" ht="30" customHeight="1">
      <c r="A185" s="84">
        <v>183</v>
      </c>
      <c r="B185" s="85"/>
      <c r="C185" s="85"/>
      <c r="D185" s="86"/>
      <c r="E185" s="32"/>
      <c r="F185" s="85" t="str">
        <f>IF(E185="","",VLOOKUP(E185,基础信息!$B$3:$K$10000,2,0))</f>
        <v/>
      </c>
      <c r="G185" s="85" t="str">
        <f>IF(E185="","",VLOOKUP(E185,基础信息!$B$3:$K$10000,3,0))</f>
        <v/>
      </c>
      <c r="H185" s="86"/>
      <c r="I185" s="85" t="str">
        <f>IF(E185="","",VLOOKUP(E185,基础信息!$B$3:$K$10000,6,0))</f>
        <v/>
      </c>
      <c r="J185" s="92" t="str">
        <f>IF(E185="","",VLOOKUP(E185,基础信息!$B$3:$K$10000,4,0))</f>
        <v/>
      </c>
      <c r="K185" s="86" t="str">
        <f t="shared" si="3"/>
        <v/>
      </c>
      <c r="L185" s="86"/>
      <c r="M185" s="93"/>
    </row>
    <row r="186" spans="1:13" ht="30" customHeight="1">
      <c r="A186" s="81">
        <v>184</v>
      </c>
      <c r="B186" s="82"/>
      <c r="C186" s="82"/>
      <c r="D186" s="83"/>
      <c r="E186" s="11"/>
      <c r="F186" s="82" t="str">
        <f>IF(E186="","",VLOOKUP(E186,基础信息!$B$3:$K$10000,2,0))</f>
        <v/>
      </c>
      <c r="G186" s="82" t="str">
        <f>IF(E186="","",VLOOKUP(E186,基础信息!$B$3:$K$10000,3,0))</f>
        <v/>
      </c>
      <c r="H186" s="83"/>
      <c r="I186" s="82" t="str">
        <f>IF(E186="","",VLOOKUP(E186,基础信息!$B$3:$K$10000,6,0))</f>
        <v/>
      </c>
      <c r="J186" s="90" t="str">
        <f>IF(E186="","",VLOOKUP(E186,基础信息!$B$3:$K$10000,4,0))</f>
        <v/>
      </c>
      <c r="K186" s="83" t="str">
        <f t="shared" si="3"/>
        <v/>
      </c>
      <c r="L186" s="83"/>
      <c r="M186" s="91"/>
    </row>
    <row r="187" spans="1:13" ht="30" customHeight="1">
      <c r="A187" s="84">
        <v>185</v>
      </c>
      <c r="B187" s="85"/>
      <c r="C187" s="85"/>
      <c r="D187" s="86"/>
      <c r="E187" s="32"/>
      <c r="F187" s="85" t="str">
        <f>IF(E187="","",VLOOKUP(E187,基础信息!$B$3:$K$10000,2,0))</f>
        <v/>
      </c>
      <c r="G187" s="85" t="str">
        <f>IF(E187="","",VLOOKUP(E187,基础信息!$B$3:$K$10000,3,0))</f>
        <v/>
      </c>
      <c r="H187" s="86"/>
      <c r="I187" s="85" t="str">
        <f>IF(E187="","",VLOOKUP(E187,基础信息!$B$3:$K$10000,6,0))</f>
        <v/>
      </c>
      <c r="J187" s="92" t="str">
        <f>IF(E187="","",VLOOKUP(E187,基础信息!$B$3:$K$10000,4,0))</f>
        <v/>
      </c>
      <c r="K187" s="86" t="str">
        <f t="shared" si="3"/>
        <v/>
      </c>
      <c r="L187" s="86"/>
      <c r="M187" s="93"/>
    </row>
    <row r="188" spans="1:13" ht="30" customHeight="1">
      <c r="A188" s="81">
        <v>186</v>
      </c>
      <c r="B188" s="82"/>
      <c r="C188" s="82"/>
      <c r="D188" s="83"/>
      <c r="E188" s="11"/>
      <c r="F188" s="82" t="str">
        <f>IF(E188="","",VLOOKUP(E188,基础信息!$B$3:$K$10000,2,0))</f>
        <v/>
      </c>
      <c r="G188" s="82" t="str">
        <f>IF(E188="","",VLOOKUP(E188,基础信息!$B$3:$K$10000,3,0))</f>
        <v/>
      </c>
      <c r="H188" s="83"/>
      <c r="I188" s="82" t="str">
        <f>IF(E188="","",VLOOKUP(E188,基础信息!$B$3:$K$10000,6,0))</f>
        <v/>
      </c>
      <c r="J188" s="90" t="str">
        <f>IF(E188="","",VLOOKUP(E188,基础信息!$B$3:$K$10000,4,0))</f>
        <v/>
      </c>
      <c r="K188" s="83" t="str">
        <f t="shared" si="3"/>
        <v/>
      </c>
      <c r="L188" s="83"/>
      <c r="M188" s="91"/>
    </row>
    <row r="189" spans="1:13" ht="30" customHeight="1">
      <c r="A189" s="84">
        <v>187</v>
      </c>
      <c r="B189" s="85"/>
      <c r="C189" s="85"/>
      <c r="D189" s="86"/>
      <c r="E189" s="32"/>
      <c r="F189" s="85" t="str">
        <f>IF(E189="","",VLOOKUP(E189,基础信息!$B$3:$K$10000,2,0))</f>
        <v/>
      </c>
      <c r="G189" s="85" t="str">
        <f>IF(E189="","",VLOOKUP(E189,基础信息!$B$3:$K$10000,3,0))</f>
        <v/>
      </c>
      <c r="H189" s="86"/>
      <c r="I189" s="85" t="str">
        <f>IF(E189="","",VLOOKUP(E189,基础信息!$B$3:$K$10000,6,0))</f>
        <v/>
      </c>
      <c r="J189" s="92" t="str">
        <f>IF(E189="","",VLOOKUP(E189,基础信息!$B$3:$K$10000,4,0))</f>
        <v/>
      </c>
      <c r="K189" s="86" t="str">
        <f t="shared" si="3"/>
        <v/>
      </c>
      <c r="L189" s="86"/>
      <c r="M189" s="93"/>
    </row>
    <row r="190" spans="1:13" ht="30" customHeight="1">
      <c r="A190" s="81">
        <v>188</v>
      </c>
      <c r="B190" s="82"/>
      <c r="C190" s="82"/>
      <c r="D190" s="83"/>
      <c r="E190" s="11"/>
      <c r="F190" s="82" t="str">
        <f>IF(E190="","",VLOOKUP(E190,基础信息!$B$3:$K$10000,2,0))</f>
        <v/>
      </c>
      <c r="G190" s="82" t="str">
        <f>IF(E190="","",VLOOKUP(E190,基础信息!$B$3:$K$10000,3,0))</f>
        <v/>
      </c>
      <c r="H190" s="83"/>
      <c r="I190" s="82" t="str">
        <f>IF(E190="","",VLOOKUP(E190,基础信息!$B$3:$K$10000,6,0))</f>
        <v/>
      </c>
      <c r="J190" s="90" t="str">
        <f>IF(E190="","",VLOOKUP(E190,基础信息!$B$3:$K$10000,4,0))</f>
        <v/>
      </c>
      <c r="K190" s="83" t="str">
        <f t="shared" si="3"/>
        <v/>
      </c>
      <c r="L190" s="83"/>
      <c r="M190" s="91"/>
    </row>
    <row r="191" spans="1:13" ht="30" customHeight="1">
      <c r="A191" s="84">
        <v>189</v>
      </c>
      <c r="B191" s="85"/>
      <c r="C191" s="85"/>
      <c r="D191" s="86"/>
      <c r="E191" s="32"/>
      <c r="F191" s="85" t="str">
        <f>IF(E191="","",VLOOKUP(E191,基础信息!$B$3:$K$10000,2,0))</f>
        <v/>
      </c>
      <c r="G191" s="85" t="str">
        <f>IF(E191="","",VLOOKUP(E191,基础信息!$B$3:$K$10000,3,0))</f>
        <v/>
      </c>
      <c r="H191" s="86"/>
      <c r="I191" s="85" t="str">
        <f>IF(E191="","",VLOOKUP(E191,基础信息!$B$3:$K$10000,6,0))</f>
        <v/>
      </c>
      <c r="J191" s="92" t="str">
        <f>IF(E191="","",VLOOKUP(E191,基础信息!$B$3:$K$10000,4,0))</f>
        <v/>
      </c>
      <c r="K191" s="86" t="str">
        <f t="shared" si="3"/>
        <v/>
      </c>
      <c r="L191" s="86"/>
      <c r="M191" s="93"/>
    </row>
    <row r="192" spans="1:13" ht="30" customHeight="1">
      <c r="A192" s="81">
        <v>190</v>
      </c>
      <c r="B192" s="82"/>
      <c r="C192" s="82"/>
      <c r="D192" s="83"/>
      <c r="E192" s="11"/>
      <c r="F192" s="82" t="str">
        <f>IF(E192="","",VLOOKUP(E192,基础信息!$B$3:$K$10000,2,0))</f>
        <v/>
      </c>
      <c r="G192" s="82" t="str">
        <f>IF(E192="","",VLOOKUP(E192,基础信息!$B$3:$K$10000,3,0))</f>
        <v/>
      </c>
      <c r="H192" s="83"/>
      <c r="I192" s="82" t="str">
        <f>IF(E192="","",VLOOKUP(E192,基础信息!$B$3:$K$10000,6,0))</f>
        <v/>
      </c>
      <c r="J192" s="90" t="str">
        <f>IF(E192="","",VLOOKUP(E192,基础信息!$B$3:$K$10000,4,0))</f>
        <v/>
      </c>
      <c r="K192" s="83" t="str">
        <f t="shared" si="3"/>
        <v/>
      </c>
      <c r="L192" s="83"/>
      <c r="M192" s="91"/>
    </row>
    <row r="193" spans="1:13" ht="30" customHeight="1">
      <c r="A193" s="84">
        <v>191</v>
      </c>
      <c r="B193" s="85"/>
      <c r="C193" s="85"/>
      <c r="D193" s="86"/>
      <c r="E193" s="32"/>
      <c r="F193" s="85" t="str">
        <f>IF(E193="","",VLOOKUP(E193,基础信息!$B$3:$K$10000,2,0))</f>
        <v/>
      </c>
      <c r="G193" s="85" t="str">
        <f>IF(E193="","",VLOOKUP(E193,基础信息!$B$3:$K$10000,3,0))</f>
        <v/>
      </c>
      <c r="H193" s="86"/>
      <c r="I193" s="85" t="str">
        <f>IF(E193="","",VLOOKUP(E193,基础信息!$B$3:$K$10000,6,0))</f>
        <v/>
      </c>
      <c r="J193" s="92" t="str">
        <f>IF(E193="","",VLOOKUP(E193,基础信息!$B$3:$K$10000,4,0))</f>
        <v/>
      </c>
      <c r="K193" s="86" t="str">
        <f t="shared" si="3"/>
        <v/>
      </c>
      <c r="L193" s="86"/>
      <c r="M193" s="93"/>
    </row>
    <row r="194" spans="1:13" ht="30" customHeight="1">
      <c r="A194" s="81">
        <v>192</v>
      </c>
      <c r="B194" s="82"/>
      <c r="C194" s="82"/>
      <c r="D194" s="83"/>
      <c r="E194" s="11"/>
      <c r="F194" s="82" t="str">
        <f>IF(E194="","",VLOOKUP(E194,基础信息!$B$3:$K$10000,2,0))</f>
        <v/>
      </c>
      <c r="G194" s="82" t="str">
        <f>IF(E194="","",VLOOKUP(E194,基础信息!$B$3:$K$10000,3,0))</f>
        <v/>
      </c>
      <c r="H194" s="83"/>
      <c r="I194" s="82" t="str">
        <f>IF(E194="","",VLOOKUP(E194,基础信息!$B$3:$K$10000,6,0))</f>
        <v/>
      </c>
      <c r="J194" s="90" t="str">
        <f>IF(E194="","",VLOOKUP(E194,基础信息!$B$3:$K$10000,4,0))</f>
        <v/>
      </c>
      <c r="K194" s="83" t="str">
        <f t="shared" si="3"/>
        <v/>
      </c>
      <c r="L194" s="83"/>
      <c r="M194" s="91"/>
    </row>
    <row r="195" spans="1:13" ht="30" customHeight="1">
      <c r="A195" s="84">
        <v>193</v>
      </c>
      <c r="B195" s="85"/>
      <c r="C195" s="85"/>
      <c r="D195" s="86"/>
      <c r="E195" s="32"/>
      <c r="F195" s="85" t="str">
        <f>IF(E195="","",VLOOKUP(E195,基础信息!$B$3:$K$10000,2,0))</f>
        <v/>
      </c>
      <c r="G195" s="85" t="str">
        <f>IF(E195="","",VLOOKUP(E195,基础信息!$B$3:$K$10000,3,0))</f>
        <v/>
      </c>
      <c r="H195" s="86"/>
      <c r="I195" s="85" t="str">
        <f>IF(E195="","",VLOOKUP(E195,基础信息!$B$3:$K$10000,6,0))</f>
        <v/>
      </c>
      <c r="J195" s="92" t="str">
        <f>IF(E195="","",VLOOKUP(E195,基础信息!$B$3:$K$10000,4,0))</f>
        <v/>
      </c>
      <c r="K195" s="86" t="str">
        <f t="shared" si="3"/>
        <v/>
      </c>
      <c r="L195" s="86"/>
      <c r="M195" s="93"/>
    </row>
    <row r="196" spans="1:13" ht="30" customHeight="1">
      <c r="A196" s="81">
        <v>194</v>
      </c>
      <c r="B196" s="82"/>
      <c r="C196" s="82"/>
      <c r="D196" s="83"/>
      <c r="E196" s="11"/>
      <c r="F196" s="82" t="str">
        <f>IF(E196="","",VLOOKUP(E196,基础信息!$B$3:$K$10000,2,0))</f>
        <v/>
      </c>
      <c r="G196" s="82" t="str">
        <f>IF(E196="","",VLOOKUP(E196,基础信息!$B$3:$K$10000,3,0))</f>
        <v/>
      </c>
      <c r="H196" s="83"/>
      <c r="I196" s="82" t="str">
        <f>IF(E196="","",VLOOKUP(E196,基础信息!$B$3:$K$10000,6,0))</f>
        <v/>
      </c>
      <c r="J196" s="90" t="str">
        <f>IF(E196="","",VLOOKUP(E196,基础信息!$B$3:$K$10000,4,0))</f>
        <v/>
      </c>
      <c r="K196" s="83" t="str">
        <f t="shared" si="3"/>
        <v/>
      </c>
      <c r="L196" s="83"/>
      <c r="M196" s="91"/>
    </row>
    <row r="197" spans="1:13" ht="30" customHeight="1">
      <c r="A197" s="84">
        <v>195</v>
      </c>
      <c r="B197" s="85"/>
      <c r="C197" s="85"/>
      <c r="D197" s="86"/>
      <c r="E197" s="32"/>
      <c r="F197" s="85" t="str">
        <f>IF(E197="","",VLOOKUP(E197,基础信息!$B$3:$K$10000,2,0))</f>
        <v/>
      </c>
      <c r="G197" s="85" t="str">
        <f>IF(E197="","",VLOOKUP(E197,基础信息!$B$3:$K$10000,3,0))</f>
        <v/>
      </c>
      <c r="H197" s="86"/>
      <c r="I197" s="85" t="str">
        <f>IF(E197="","",VLOOKUP(E197,基础信息!$B$3:$K$10000,6,0))</f>
        <v/>
      </c>
      <c r="J197" s="92" t="str">
        <f>IF(E197="","",VLOOKUP(E197,基础信息!$B$3:$K$10000,4,0))</f>
        <v/>
      </c>
      <c r="K197" s="86" t="str">
        <f t="shared" si="3"/>
        <v/>
      </c>
      <c r="L197" s="86"/>
      <c r="M197" s="93"/>
    </row>
    <row r="198" spans="1:13" ht="30" customHeight="1">
      <c r="A198" s="81">
        <v>196</v>
      </c>
      <c r="B198" s="82"/>
      <c r="C198" s="82"/>
      <c r="D198" s="83"/>
      <c r="E198" s="11"/>
      <c r="F198" s="82" t="str">
        <f>IF(E198="","",VLOOKUP(E198,基础信息!$B$3:$K$10000,2,0))</f>
        <v/>
      </c>
      <c r="G198" s="82" t="str">
        <f>IF(E198="","",VLOOKUP(E198,基础信息!$B$3:$K$10000,3,0))</f>
        <v/>
      </c>
      <c r="H198" s="83"/>
      <c r="I198" s="82" t="str">
        <f>IF(E198="","",VLOOKUP(E198,基础信息!$B$3:$K$10000,6,0))</f>
        <v/>
      </c>
      <c r="J198" s="90" t="str">
        <f>IF(E198="","",VLOOKUP(E198,基础信息!$B$3:$K$10000,4,0))</f>
        <v/>
      </c>
      <c r="K198" s="83" t="str">
        <f t="shared" si="3"/>
        <v/>
      </c>
      <c r="L198" s="83"/>
      <c r="M198" s="91"/>
    </row>
    <row r="199" spans="1:13" ht="30" customHeight="1">
      <c r="A199" s="84">
        <v>197</v>
      </c>
      <c r="B199" s="85"/>
      <c r="C199" s="85"/>
      <c r="D199" s="86"/>
      <c r="E199" s="32"/>
      <c r="F199" s="85" t="str">
        <f>IF(E199="","",VLOOKUP(E199,基础信息!$B$3:$K$10000,2,0))</f>
        <v/>
      </c>
      <c r="G199" s="85" t="str">
        <f>IF(E199="","",VLOOKUP(E199,基础信息!$B$3:$K$10000,3,0))</f>
        <v/>
      </c>
      <c r="H199" s="86"/>
      <c r="I199" s="85" t="str">
        <f>IF(E199="","",VLOOKUP(E199,基础信息!$B$3:$K$10000,6,0))</f>
        <v/>
      </c>
      <c r="J199" s="92" t="str">
        <f>IF(E199="","",VLOOKUP(E199,基础信息!$B$3:$K$10000,4,0))</f>
        <v/>
      </c>
      <c r="K199" s="86" t="str">
        <f t="shared" si="3"/>
        <v/>
      </c>
      <c r="L199" s="86"/>
      <c r="M199" s="93"/>
    </row>
    <row r="200" spans="1:13" ht="30" customHeight="1">
      <c r="A200" s="81">
        <v>198</v>
      </c>
      <c r="B200" s="82"/>
      <c r="C200" s="82"/>
      <c r="D200" s="83"/>
      <c r="E200" s="11"/>
      <c r="F200" s="82" t="str">
        <f>IF(E200="","",VLOOKUP(E200,基础信息!$B$3:$K$10000,2,0))</f>
        <v/>
      </c>
      <c r="G200" s="82" t="str">
        <f>IF(E200="","",VLOOKUP(E200,基础信息!$B$3:$K$10000,3,0))</f>
        <v/>
      </c>
      <c r="H200" s="83"/>
      <c r="I200" s="82" t="str">
        <f>IF(E200="","",VLOOKUP(E200,基础信息!$B$3:$K$10000,6,0))</f>
        <v/>
      </c>
      <c r="J200" s="90" t="str">
        <f>IF(E200="","",VLOOKUP(E200,基础信息!$B$3:$K$10000,4,0))</f>
        <v/>
      </c>
      <c r="K200" s="83" t="str">
        <f t="shared" si="3"/>
        <v/>
      </c>
      <c r="L200" s="83"/>
      <c r="M200" s="91"/>
    </row>
    <row r="201" spans="1:13" ht="30" customHeight="1">
      <c r="A201" s="84">
        <v>199</v>
      </c>
      <c r="B201" s="85"/>
      <c r="C201" s="85"/>
      <c r="D201" s="86"/>
      <c r="E201" s="32"/>
      <c r="F201" s="85" t="str">
        <f>IF(E201="","",VLOOKUP(E201,基础信息!$B$3:$K$10000,2,0))</f>
        <v/>
      </c>
      <c r="G201" s="85" t="str">
        <f>IF(E201="","",VLOOKUP(E201,基础信息!$B$3:$K$10000,3,0))</f>
        <v/>
      </c>
      <c r="H201" s="86"/>
      <c r="I201" s="85" t="str">
        <f>IF(E201="","",VLOOKUP(E201,基础信息!$B$3:$K$10000,6,0))</f>
        <v/>
      </c>
      <c r="J201" s="92" t="str">
        <f>IF(E201="","",VLOOKUP(E201,基础信息!$B$3:$K$10000,4,0))</f>
        <v/>
      </c>
      <c r="K201" s="86" t="str">
        <f t="shared" si="3"/>
        <v/>
      </c>
      <c r="L201" s="86"/>
      <c r="M201" s="93"/>
    </row>
    <row r="202" spans="1:13" ht="30" customHeight="1">
      <c r="A202" s="81">
        <v>200</v>
      </c>
      <c r="B202" s="82"/>
      <c r="C202" s="82"/>
      <c r="D202" s="83"/>
      <c r="E202" s="11"/>
      <c r="F202" s="82" t="str">
        <f>IF(E202="","",VLOOKUP(E202,基础信息!$B$3:$K$10000,2,0))</f>
        <v/>
      </c>
      <c r="G202" s="82" t="str">
        <f>IF(E202="","",VLOOKUP(E202,基础信息!$B$3:$K$10000,3,0))</f>
        <v/>
      </c>
      <c r="H202" s="83"/>
      <c r="I202" s="82" t="str">
        <f>IF(E202="","",VLOOKUP(E202,基础信息!$B$3:$K$10000,6,0))</f>
        <v/>
      </c>
      <c r="J202" s="90" t="str">
        <f>IF(E202="","",VLOOKUP(E202,基础信息!$B$3:$K$10000,4,0))</f>
        <v/>
      </c>
      <c r="K202" s="83" t="str">
        <f t="shared" si="3"/>
        <v/>
      </c>
      <c r="L202" s="83"/>
      <c r="M202" s="91"/>
    </row>
    <row r="203" spans="1:13" ht="30" customHeight="1">
      <c r="A203" s="84">
        <v>201</v>
      </c>
      <c r="B203" s="85"/>
      <c r="C203" s="85"/>
      <c r="D203" s="86"/>
      <c r="E203" s="32"/>
      <c r="F203" s="85" t="str">
        <f>IF(E203="","",VLOOKUP(E203,基础信息!$B$3:$K$10000,2,0))</f>
        <v/>
      </c>
      <c r="G203" s="85" t="str">
        <f>IF(E203="","",VLOOKUP(E203,基础信息!$B$3:$K$10000,3,0))</f>
        <v/>
      </c>
      <c r="H203" s="86"/>
      <c r="I203" s="85" t="str">
        <f>IF(E203="","",VLOOKUP(E203,基础信息!$B$3:$K$10000,6,0))</f>
        <v/>
      </c>
      <c r="J203" s="92" t="str">
        <f>IF(E203="","",VLOOKUP(E203,基础信息!$B$3:$K$10000,4,0))</f>
        <v/>
      </c>
      <c r="K203" s="86" t="str">
        <f t="shared" si="3"/>
        <v/>
      </c>
      <c r="L203" s="86"/>
      <c r="M203" s="93"/>
    </row>
    <row r="204" spans="1:13" ht="30" customHeight="1">
      <c r="A204" s="81">
        <v>202</v>
      </c>
      <c r="B204" s="82"/>
      <c r="C204" s="82"/>
      <c r="D204" s="83"/>
      <c r="E204" s="11"/>
      <c r="F204" s="82" t="str">
        <f>IF(E204="","",VLOOKUP(E204,基础信息!$B$3:$K$10000,2,0))</f>
        <v/>
      </c>
      <c r="G204" s="82" t="str">
        <f>IF(E204="","",VLOOKUP(E204,基础信息!$B$3:$K$10000,3,0))</f>
        <v/>
      </c>
      <c r="H204" s="83"/>
      <c r="I204" s="82" t="str">
        <f>IF(E204="","",VLOOKUP(E204,基础信息!$B$3:$K$10000,6,0))</f>
        <v/>
      </c>
      <c r="J204" s="90" t="str">
        <f>IF(E204="","",VLOOKUP(E204,基础信息!$B$3:$K$10000,4,0))</f>
        <v/>
      </c>
      <c r="K204" s="83" t="str">
        <f t="shared" si="3"/>
        <v/>
      </c>
      <c r="L204" s="83"/>
      <c r="M204" s="91"/>
    </row>
    <row r="205" spans="1:13" ht="30" customHeight="1">
      <c r="A205" s="84">
        <v>203</v>
      </c>
      <c r="B205" s="85"/>
      <c r="C205" s="85"/>
      <c r="D205" s="86"/>
      <c r="E205" s="32"/>
      <c r="F205" s="85" t="str">
        <f>IF(E205="","",VLOOKUP(E205,基础信息!$B$3:$K$10000,2,0))</f>
        <v/>
      </c>
      <c r="G205" s="85" t="str">
        <f>IF(E205="","",VLOOKUP(E205,基础信息!$B$3:$K$10000,3,0))</f>
        <v/>
      </c>
      <c r="H205" s="86"/>
      <c r="I205" s="85" t="str">
        <f>IF(E205="","",VLOOKUP(E205,基础信息!$B$3:$K$10000,6,0))</f>
        <v/>
      </c>
      <c r="J205" s="92" t="str">
        <f>IF(E205="","",VLOOKUP(E205,基础信息!$B$3:$K$10000,4,0))</f>
        <v/>
      </c>
      <c r="K205" s="86" t="str">
        <f t="shared" si="3"/>
        <v/>
      </c>
      <c r="L205" s="86"/>
      <c r="M205" s="93"/>
    </row>
    <row r="206" spans="1:13" ht="30" customHeight="1">
      <c r="A206" s="81">
        <v>204</v>
      </c>
      <c r="B206" s="82"/>
      <c r="C206" s="82"/>
      <c r="D206" s="83"/>
      <c r="E206" s="11"/>
      <c r="F206" s="82" t="str">
        <f>IF(E206="","",VLOOKUP(E206,基础信息!$B$3:$K$10000,2,0))</f>
        <v/>
      </c>
      <c r="G206" s="82" t="str">
        <f>IF(E206="","",VLOOKUP(E206,基础信息!$B$3:$K$10000,3,0))</f>
        <v/>
      </c>
      <c r="H206" s="83"/>
      <c r="I206" s="82" t="str">
        <f>IF(E206="","",VLOOKUP(E206,基础信息!$B$3:$K$10000,6,0))</f>
        <v/>
      </c>
      <c r="J206" s="90" t="str">
        <f>IF(E206="","",VLOOKUP(E206,基础信息!$B$3:$K$10000,4,0))</f>
        <v/>
      </c>
      <c r="K206" s="83" t="str">
        <f t="shared" si="4" ref="K206:K210">IF(E206="","",H206*J206)</f>
        <v/>
      </c>
      <c r="L206" s="83"/>
      <c r="M206" s="91"/>
    </row>
    <row r="207" spans="1:13" ht="30" customHeight="1">
      <c r="A207" s="84">
        <v>205</v>
      </c>
      <c r="B207" s="85"/>
      <c r="C207" s="85"/>
      <c r="D207" s="86"/>
      <c r="E207" s="32"/>
      <c r="F207" s="85" t="str">
        <f>IF(E207="","",VLOOKUP(E207,基础信息!$B$3:$K$10000,2,0))</f>
        <v/>
      </c>
      <c r="G207" s="85" t="str">
        <f>IF(E207="","",VLOOKUP(E207,基础信息!$B$3:$K$10000,3,0))</f>
        <v/>
      </c>
      <c r="H207" s="86"/>
      <c r="I207" s="85" t="str">
        <f>IF(E207="","",VLOOKUP(E207,基础信息!$B$3:$K$10000,6,0))</f>
        <v/>
      </c>
      <c r="J207" s="92" t="str">
        <f>IF(E207="","",VLOOKUP(E207,基础信息!$B$3:$K$10000,4,0))</f>
        <v/>
      </c>
      <c r="K207" s="86" t="str">
        <f t="shared" si="4"/>
        <v/>
      </c>
      <c r="L207" s="86"/>
      <c r="M207" s="93"/>
    </row>
    <row r="208" spans="1:13" ht="30" customHeight="1">
      <c r="A208" s="81">
        <v>206</v>
      </c>
      <c r="B208" s="82"/>
      <c r="C208" s="82"/>
      <c r="D208" s="83"/>
      <c r="E208" s="11"/>
      <c r="F208" s="82" t="str">
        <f>IF(E208="","",VLOOKUP(E208,基础信息!$B$3:$K$10000,2,0))</f>
        <v/>
      </c>
      <c r="G208" s="82" t="str">
        <f>IF(E208="","",VLOOKUP(E208,基础信息!$B$3:$K$10000,3,0))</f>
        <v/>
      </c>
      <c r="H208" s="83"/>
      <c r="I208" s="82" t="str">
        <f>IF(E208="","",VLOOKUP(E208,基础信息!$B$3:$K$10000,6,0))</f>
        <v/>
      </c>
      <c r="J208" s="90" t="str">
        <f>IF(E208="","",VLOOKUP(E208,基础信息!$B$3:$K$10000,4,0))</f>
        <v/>
      </c>
      <c r="K208" s="83" t="str">
        <f t="shared" si="4"/>
        <v/>
      </c>
      <c r="L208" s="83"/>
      <c r="M208" s="91"/>
    </row>
    <row r="209" spans="1:13" ht="30" customHeight="1">
      <c r="A209" s="84">
        <v>207</v>
      </c>
      <c r="B209" s="85"/>
      <c r="C209" s="85"/>
      <c r="D209" s="86"/>
      <c r="E209" s="32"/>
      <c r="F209" s="85" t="str">
        <f>IF(E209="","",VLOOKUP(E209,基础信息!$B$3:$K$10000,2,0))</f>
        <v/>
      </c>
      <c r="G209" s="85" t="str">
        <f>IF(E209="","",VLOOKUP(E209,基础信息!$B$3:$K$10000,3,0))</f>
        <v/>
      </c>
      <c r="H209" s="86"/>
      <c r="I209" s="85" t="str">
        <f>IF(E209="","",VLOOKUP(E209,基础信息!$B$3:$K$10000,6,0))</f>
        <v/>
      </c>
      <c r="J209" s="92" t="str">
        <f>IF(E209="","",VLOOKUP(E209,基础信息!$B$3:$K$10000,4,0))</f>
        <v/>
      </c>
      <c r="K209" s="86" t="str">
        <f t="shared" si="4"/>
        <v/>
      </c>
      <c r="L209" s="86"/>
      <c r="M209" s="93"/>
    </row>
    <row r="210" spans="1:13" ht="30" customHeight="1" thickBot="1">
      <c r="A210" s="81">
        <v>208</v>
      </c>
      <c r="B210" s="82"/>
      <c r="C210" s="82"/>
      <c r="D210" s="83"/>
      <c r="E210" s="11"/>
      <c r="F210" s="82" t="str">
        <f>IF(E210="","",VLOOKUP(E210,基础信息!$B$3:$K$10000,2,0))</f>
        <v/>
      </c>
      <c r="G210" s="82" t="str">
        <f>IF(E210="","",VLOOKUP(E210,基础信息!$B$3:$K$10000,3,0))</f>
        <v/>
      </c>
      <c r="H210" s="83"/>
      <c r="I210" s="82" t="str">
        <f>IF(E210="","",VLOOKUP(E210,基础信息!$B$3:$K$10000,6,0))</f>
        <v/>
      </c>
      <c r="J210" s="90" t="str">
        <f>IF(E210="","",VLOOKUP(E210,基础信息!$B$3:$K$10000,4,0))</f>
        <v/>
      </c>
      <c r="K210" s="83" t="str">
        <f t="shared" si="4"/>
        <v/>
      </c>
      <c r="L210" s="83"/>
      <c r="M210" s="91"/>
    </row>
  </sheetData>
  <sheetProtection selectLockedCells="1"/>
  <mergeCells count="1">
    <mergeCell ref="A1:M1"/>
  </mergeCells>
  <dataValidations count="1">
    <dataValidation type="list" allowBlank="1" showInputMessage="1" showErrorMessage="1" sqref="E3:E210">
      <formula1>基础信息!$B$3:$B14</formula1>
    </dataValidation>
  </dataValidations>
  <pageMargins left="0.75" right="0.75" top="1" bottom="1" header="0.511805555555556" footer="0.511805555555556"/>
  <pageSetup orientation="landscape" paperSize="9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700-000000000000}">
  <sheetPr>
    <tabColor theme="7" tint="0.79998"/>
  </sheetPr>
  <dimension ref="A1:L502"/>
  <sheetViews>
    <sheetView showGridLines="0" workbookViewId="0" topLeftCell="A1">
      <selection pane="topLeft" activeCell="L2" sqref="L2"/>
    </sheetView>
  </sheetViews>
  <sheetFormatPr defaultColWidth="0" defaultRowHeight="30" customHeight="1"/>
  <cols>
    <col min="1" max="1" width="8.6" style="41" customWidth="1"/>
    <col min="2" max="2" width="14.8" style="41" customWidth="1"/>
    <col min="3" max="4" width="12.6" style="41" customWidth="1"/>
    <col min="5" max="5" width="12.6" style="42" customWidth="1"/>
    <col min="6" max="6" width="12.6" style="41" customWidth="1"/>
    <col min="7" max="7" width="10.6" style="42" customWidth="1"/>
    <col min="8" max="9" width="10.6" style="41" customWidth="1"/>
    <col min="10" max="10" width="10.6" style="42" customWidth="1"/>
    <col min="11" max="11" width="12.6" style="41" customWidth="1"/>
    <col min="12" max="12" width="9" style="43" customWidth="1"/>
    <col min="13" max="16384" width="9" style="3" hidden="1"/>
  </cols>
  <sheetData>
    <row r="1" spans="1:12" s="40" customFormat="1" ht="50.1" customHeight="1">
      <c r="A1" s="44" t="s">
        <v>104</v>
      </c>
      <c r="B1" s="45"/>
      <c r="C1" s="45"/>
      <c r="D1" s="45"/>
      <c r="E1" s="46"/>
      <c r="F1" s="45"/>
      <c r="G1" s="46"/>
      <c r="H1" s="45"/>
      <c r="I1" s="45"/>
      <c r="J1" s="46"/>
      <c r="K1" s="62"/>
      <c r="L1" s="41"/>
    </row>
    <row r="2" spans="1:12" s="40" customFormat="1" ht="30" customHeight="1" thickBot="1">
      <c r="A2" s="47" t="s">
        <v>20</v>
      </c>
      <c r="B2" s="48" t="s">
        <v>21</v>
      </c>
      <c r="C2" s="48" t="s">
        <v>22</v>
      </c>
      <c r="D2" s="48" t="s">
        <v>23</v>
      </c>
      <c r="E2" s="49" t="s">
        <v>105</v>
      </c>
      <c r="F2" s="48" t="s">
        <v>106</v>
      </c>
      <c r="G2" s="49" t="s">
        <v>107</v>
      </c>
      <c r="H2" s="48" t="s">
        <v>24</v>
      </c>
      <c r="I2" s="48" t="s">
        <v>108</v>
      </c>
      <c r="J2" s="49" t="s">
        <v>25</v>
      </c>
      <c r="K2" s="63" t="s">
        <v>30</v>
      </c>
      <c r="L2" s="41"/>
    </row>
    <row r="3" spans="1:12" s="40" customFormat="1" ht="30" customHeight="1">
      <c r="A3" s="50">
        <v>1</v>
      </c>
      <c r="B3" s="51" t="str">
        <f>IF(基础信息!B3="","",基础信息!B3)</f>
        <v>BG20211101</v>
      </c>
      <c r="C3" s="52" t="str">
        <f>IF(B3="","",VLOOKUP(B3,基础信息!$B$3:$K$10000,2,0))</f>
        <v>A1</v>
      </c>
      <c r="D3" s="52" t="str">
        <f>IF(B3="","",VLOOKUP(B3,基础信息!$B$3:$K$10000,3,0))</f>
        <v>1*1</v>
      </c>
      <c r="E3" s="53">
        <f>IF(B3="","",SUMIF(入库记录!$C$3:$C$10000,B3,入库记录!$F$3:$F$10000))</f>
        <v>100</v>
      </c>
      <c r="F3" s="53">
        <f>IF(B3="","",SUMIF(领用记录!$E$3:$E$10000,B3,领用记录!$H$3:$H$10000))</f>
        <v>10</v>
      </c>
      <c r="G3" s="53">
        <f>IF(B3="","",E3-F3)</f>
        <v>90</v>
      </c>
      <c r="H3" s="51">
        <f>IF(B3="","",VLOOKUP(B3,基础信息!$B$3:$K$10000,4,0))</f>
        <v>100</v>
      </c>
      <c r="I3" s="51">
        <f>IF(G3="","",G3*H3)</f>
        <v>9000</v>
      </c>
      <c r="J3" s="53">
        <f>IF(B3="","",VLOOKUP(B3,基础信息!$B$3:$K$10000,5,0))</f>
        <v>50</v>
      </c>
      <c r="K3" s="64" t="str">
        <f>IF(B3="","",IF(G3&lt;J3,"需要备货",""))</f>
        <v/>
      </c>
      <c r="L3" s="41"/>
    </row>
    <row r="4" spans="1:12" s="40" customFormat="1" ht="30" customHeight="1">
      <c r="A4" s="54">
        <v>2</v>
      </c>
      <c r="B4" s="55" t="str">
        <f>IF(基础信息!B4="","",基础信息!B4)</f>
        <v>BG20211102</v>
      </c>
      <c r="C4" s="56" t="str">
        <f>IF(B4="","",VLOOKUP(B4,基础信息!$B$3:$K$10000,2,0))</f>
        <v>A2</v>
      </c>
      <c r="D4" s="56" t="str">
        <f>IF(B4="","",VLOOKUP(B4,基础信息!$B$3:$K$10000,3,0))</f>
        <v>1*2</v>
      </c>
      <c r="E4" s="57">
        <f>IF(B4="","",SUMIF(入库记录!$C$3:$C$10000,B4,入库记录!$F$3:$F$10000))</f>
        <v>0</v>
      </c>
      <c r="F4" s="57">
        <f>IF(B4="","",SUMIF(领用记录!$E$3:$E$10000,B4,领用记录!$H$3:$H$10000))</f>
        <v>0</v>
      </c>
      <c r="G4" s="57">
        <f t="shared" si="0" ref="G4:G14">IF(B4="","",E4-F4)</f>
        <v>0</v>
      </c>
      <c r="H4" s="55">
        <f>IF(B4="","",VLOOKUP(B4,基础信息!$B$3:$K$10000,4,0))</f>
        <v>105</v>
      </c>
      <c r="I4" s="55">
        <f t="shared" si="1" ref="I4:I14">IF(G4="","",G4*H4)</f>
        <v>0</v>
      </c>
      <c r="J4" s="57">
        <f>IF(B4="","",VLOOKUP(B4,基础信息!$B$3:$K$10000,5,0))</f>
        <v>50</v>
      </c>
      <c r="K4" s="65" t="str">
        <f t="shared" si="2" ref="K4:K14">IF(C4="","",IF(G4&lt;J4,"需要备货",""))</f>
        <v>需要备货</v>
      </c>
      <c r="L4" s="41"/>
    </row>
    <row r="5" spans="1:12" s="40" customFormat="1" ht="30" customHeight="1">
      <c r="A5" s="58">
        <v>3</v>
      </c>
      <c r="B5" s="59" t="str">
        <f>IF(基础信息!B5="","",基础信息!B5)</f>
        <v>BG20211103</v>
      </c>
      <c r="C5" s="60" t="str">
        <f>IF(B5="","",VLOOKUP(B5,基础信息!$B$3:$K$10000,2,0))</f>
        <v>A3</v>
      </c>
      <c r="D5" s="60" t="str">
        <f>IF(B5="","",VLOOKUP(B5,基础信息!$B$3:$K$10000,3,0))</f>
        <v>1*3</v>
      </c>
      <c r="E5" s="61">
        <f>IF(B5="","",SUMIF(入库记录!$C$3:$C$10000,B5,入库记录!$F$3:$F$10000))</f>
        <v>0</v>
      </c>
      <c r="F5" s="61">
        <f>IF(B5="","",SUMIF(领用记录!$E$3:$E$10000,B5,领用记录!$H$3:$H$10000))</f>
        <v>0</v>
      </c>
      <c r="G5" s="61">
        <f t="shared" si="0"/>
        <v>0</v>
      </c>
      <c r="H5" s="59">
        <f>IF(B5="","",VLOOKUP(B5,基础信息!$B$3:$K$10000,4,0))</f>
        <v>110</v>
      </c>
      <c r="I5" s="59">
        <f t="shared" si="1"/>
        <v>0</v>
      </c>
      <c r="J5" s="61">
        <f>IF(B5="","",VLOOKUP(B5,基础信息!$B$3:$K$10000,5,0))</f>
        <v>50</v>
      </c>
      <c r="K5" s="66" t="str">
        <f t="shared" si="2"/>
        <v>需要备货</v>
      </c>
      <c r="L5" s="41"/>
    </row>
    <row r="6" spans="1:12" s="40" customFormat="1" ht="30" customHeight="1">
      <c r="A6" s="54">
        <v>4</v>
      </c>
      <c r="B6" s="55" t="str">
        <f>IF(基础信息!B6="","",基础信息!B6)</f>
        <v>BG20211104</v>
      </c>
      <c r="C6" s="56" t="str">
        <f>IF(B6="","",VLOOKUP(B6,基础信息!$B$3:$K$10000,2,0))</f>
        <v>A4</v>
      </c>
      <c r="D6" s="56" t="str">
        <f>IF(B6="","",VLOOKUP(B6,基础信息!$B$3:$K$10000,3,0))</f>
        <v>1*4</v>
      </c>
      <c r="E6" s="57">
        <f>IF(B6="","",SUMIF(入库记录!$C$3:$C$10000,B6,入库记录!$F$3:$F$10000))</f>
        <v>0</v>
      </c>
      <c r="F6" s="57">
        <f>IF(B6="","",SUMIF(领用记录!$E$3:$E$10000,B6,领用记录!$H$3:$H$10000))</f>
        <v>0</v>
      </c>
      <c r="G6" s="57">
        <f t="shared" si="0"/>
        <v>0</v>
      </c>
      <c r="H6" s="55">
        <f>IF(B6="","",VLOOKUP(B6,基础信息!$B$3:$K$10000,4,0))</f>
        <v>115</v>
      </c>
      <c r="I6" s="55">
        <f t="shared" si="1"/>
        <v>0</v>
      </c>
      <c r="J6" s="57">
        <f>IF(B6="","",VLOOKUP(B6,基础信息!$B$3:$K$10000,5,0))</f>
        <v>50</v>
      </c>
      <c r="K6" s="65" t="str">
        <f t="shared" si="2"/>
        <v>需要备货</v>
      </c>
      <c r="L6" s="41"/>
    </row>
    <row r="7" spans="1:12" s="40" customFormat="1" ht="30" customHeight="1">
      <c r="A7" s="58">
        <v>5</v>
      </c>
      <c r="B7" s="59" t="str">
        <f>IF(基础信息!B7="","",基础信息!B7)</f>
        <v>BG20211105</v>
      </c>
      <c r="C7" s="60" t="str">
        <f>IF(B7="","",VLOOKUP(B7,基础信息!$B$3:$K$10000,2,0))</f>
        <v>A5</v>
      </c>
      <c r="D7" s="60" t="str">
        <f>IF(B7="","",VLOOKUP(B7,基础信息!$B$3:$K$10000,3,0))</f>
        <v>1*5</v>
      </c>
      <c r="E7" s="61">
        <f>IF(B7="","",SUMIF(入库记录!$C$3:$C$10000,B7,入库记录!$F$3:$F$10000))</f>
        <v>0</v>
      </c>
      <c r="F7" s="61">
        <f>IF(B7="","",SUMIF(领用记录!$E$3:$E$10000,B7,领用记录!$H$3:$H$10000))</f>
        <v>0</v>
      </c>
      <c r="G7" s="61">
        <f t="shared" si="0"/>
        <v>0</v>
      </c>
      <c r="H7" s="59">
        <f>IF(B7="","",VLOOKUP(B7,基础信息!$B$3:$K$10000,4,0))</f>
        <v>120</v>
      </c>
      <c r="I7" s="59">
        <f t="shared" si="1"/>
        <v>0</v>
      </c>
      <c r="J7" s="61">
        <f>IF(B7="","",VLOOKUP(B7,基础信息!$B$3:$K$10000,5,0))</f>
        <v>50</v>
      </c>
      <c r="K7" s="66" t="str">
        <f t="shared" si="2"/>
        <v>需要备货</v>
      </c>
      <c r="L7" s="41"/>
    </row>
    <row r="8" spans="1:12" s="40" customFormat="1" ht="30" customHeight="1">
      <c r="A8" s="54">
        <v>6</v>
      </c>
      <c r="B8" s="55" t="str">
        <f>IF(基础信息!B8="","",基础信息!B8)</f>
        <v>BG20211106</v>
      </c>
      <c r="C8" s="56" t="str">
        <f>IF(B8="","",VLOOKUP(B8,基础信息!$B$3:$K$10000,2,0))</f>
        <v>A6</v>
      </c>
      <c r="D8" s="56" t="str">
        <f>IF(B8="","",VLOOKUP(B8,基础信息!$B$3:$K$10000,3,0))</f>
        <v>1*6</v>
      </c>
      <c r="E8" s="57">
        <f>IF(B8="","",SUMIF(入库记录!$C$3:$C$10000,B8,入库记录!$F$3:$F$10000))</f>
        <v>0</v>
      </c>
      <c r="F8" s="57">
        <f>IF(B8="","",SUMIF(领用记录!$E$3:$E$10000,B8,领用记录!$H$3:$H$10000))</f>
        <v>0</v>
      </c>
      <c r="G8" s="57">
        <f t="shared" si="0"/>
        <v>0</v>
      </c>
      <c r="H8" s="55">
        <f>IF(B8="","",VLOOKUP(B8,基础信息!$B$3:$K$10000,4,0))</f>
        <v>125</v>
      </c>
      <c r="I8" s="55">
        <f t="shared" si="1"/>
        <v>0</v>
      </c>
      <c r="J8" s="57">
        <f>IF(B8="","",VLOOKUP(B8,基础信息!$B$3:$K$10000,5,0))</f>
        <v>50</v>
      </c>
      <c r="K8" s="65" t="str">
        <f t="shared" si="2"/>
        <v>需要备货</v>
      </c>
      <c r="L8" s="41"/>
    </row>
    <row r="9" spans="1:12" s="40" customFormat="1" ht="30" customHeight="1">
      <c r="A9" s="58">
        <v>7</v>
      </c>
      <c r="B9" s="59" t="str">
        <f>IF(基础信息!B9="","",基础信息!B9)</f>
        <v>BG20211107</v>
      </c>
      <c r="C9" s="60" t="str">
        <f>IF(B9="","",VLOOKUP(B9,基础信息!$B$3:$K$10000,2,0))</f>
        <v>A7</v>
      </c>
      <c r="D9" s="60" t="str">
        <f>IF(B9="","",VLOOKUP(B9,基础信息!$B$3:$K$10000,3,0))</f>
        <v>1*7</v>
      </c>
      <c r="E9" s="61">
        <f>IF(B9="","",SUMIF(入库记录!$C$3:$C$10000,B9,入库记录!$F$3:$F$10000))</f>
        <v>0</v>
      </c>
      <c r="F9" s="61">
        <f>IF(B9="","",SUMIF(领用记录!$E$3:$E$10000,B9,领用记录!$H$3:$H$10000))</f>
        <v>0</v>
      </c>
      <c r="G9" s="61">
        <f t="shared" si="0"/>
        <v>0</v>
      </c>
      <c r="H9" s="59">
        <f>IF(B9="","",VLOOKUP(B9,基础信息!$B$3:$K$10000,4,0))</f>
        <v>130</v>
      </c>
      <c r="I9" s="59">
        <f t="shared" si="1"/>
        <v>0</v>
      </c>
      <c r="J9" s="61">
        <f>IF(B9="","",VLOOKUP(B9,基础信息!$B$3:$K$10000,5,0))</f>
        <v>50</v>
      </c>
      <c r="K9" s="66" t="str">
        <f t="shared" si="2"/>
        <v>需要备货</v>
      </c>
      <c r="L9" s="41"/>
    </row>
    <row r="10" spans="1:12" s="40" customFormat="1" ht="30" customHeight="1">
      <c r="A10" s="54">
        <v>8</v>
      </c>
      <c r="B10" s="55" t="str">
        <f>IF(基础信息!B10="","",基础信息!B10)</f>
        <v>BG20211108</v>
      </c>
      <c r="C10" s="56" t="str">
        <f>IF(B10="","",VLOOKUP(B10,基础信息!$B$3:$K$10000,2,0))</f>
        <v>A8</v>
      </c>
      <c r="D10" s="56" t="str">
        <f>IF(B10="","",VLOOKUP(B10,基础信息!$B$3:$K$10000,3,0))</f>
        <v>1*8</v>
      </c>
      <c r="E10" s="57">
        <f>IF(B10="","",SUMIF(入库记录!$C$3:$C$10000,B10,入库记录!$F$3:$F$10000))</f>
        <v>0</v>
      </c>
      <c r="F10" s="57">
        <f>IF(B10="","",SUMIF(领用记录!$E$3:$E$10000,B10,领用记录!$H$3:$H$10000))</f>
        <v>0</v>
      </c>
      <c r="G10" s="57">
        <f t="shared" si="0"/>
        <v>0</v>
      </c>
      <c r="H10" s="55">
        <f>IF(B10="","",VLOOKUP(B10,基础信息!$B$3:$K$10000,4,0))</f>
        <v>135</v>
      </c>
      <c r="I10" s="55">
        <f t="shared" si="1"/>
        <v>0</v>
      </c>
      <c r="J10" s="57">
        <f>IF(B10="","",VLOOKUP(B10,基础信息!$B$3:$K$10000,5,0))</f>
        <v>50</v>
      </c>
      <c r="K10" s="65" t="str">
        <f t="shared" si="2"/>
        <v>需要备货</v>
      </c>
      <c r="L10" s="41"/>
    </row>
    <row r="11" spans="1:12" s="40" customFormat="1" ht="30" customHeight="1">
      <c r="A11" s="58">
        <v>9</v>
      </c>
      <c r="B11" s="59" t="str">
        <f>IF(基础信息!B11="","",基础信息!B11)</f>
        <v>BG20211109</v>
      </c>
      <c r="C11" s="60" t="str">
        <f>IF(B11="","",VLOOKUP(B11,基础信息!$B$3:$K$10000,2,0))</f>
        <v>A9</v>
      </c>
      <c r="D11" s="60" t="str">
        <f>IF(B11="","",VLOOKUP(B11,基础信息!$B$3:$K$10000,3,0))</f>
        <v>1*9</v>
      </c>
      <c r="E11" s="61">
        <f>IF(B11="","",SUMIF(入库记录!$C$3:$C$10000,B11,入库记录!$F$3:$F$10000))</f>
        <v>0</v>
      </c>
      <c r="F11" s="61">
        <f>IF(B11="","",SUMIF(领用记录!$E$3:$E$10000,B11,领用记录!$H$3:$H$10000))</f>
        <v>0</v>
      </c>
      <c r="G11" s="61">
        <f t="shared" si="0"/>
        <v>0</v>
      </c>
      <c r="H11" s="59">
        <f>IF(B11="","",VLOOKUP(B11,基础信息!$B$3:$K$10000,4,0))</f>
        <v>140</v>
      </c>
      <c r="I11" s="59">
        <f t="shared" si="1"/>
        <v>0</v>
      </c>
      <c r="J11" s="61">
        <f>IF(B11="","",VLOOKUP(B11,基础信息!$B$3:$K$10000,5,0))</f>
        <v>50</v>
      </c>
      <c r="K11" s="66" t="str">
        <f t="shared" si="2"/>
        <v>需要备货</v>
      </c>
      <c r="L11" s="41"/>
    </row>
    <row r="12" spans="1:12" s="40" customFormat="1" ht="30" customHeight="1">
      <c r="A12" s="54">
        <v>10</v>
      </c>
      <c r="B12" s="55" t="str">
        <f>IF(基础信息!B12="","",基础信息!B12)</f>
        <v>BG20211110</v>
      </c>
      <c r="C12" s="56" t="str">
        <f>IF(B12="","",VLOOKUP(B12,基础信息!$B$3:$K$10000,2,0))</f>
        <v>A10</v>
      </c>
      <c r="D12" s="56" t="str">
        <f>IF(B12="","",VLOOKUP(B12,基础信息!$B$3:$K$10000,3,0))</f>
        <v>1*10</v>
      </c>
      <c r="E12" s="57">
        <f>IF(B12="","",SUMIF(入库记录!$C$3:$C$10000,B12,入库记录!$F$3:$F$10000))</f>
        <v>0</v>
      </c>
      <c r="F12" s="57">
        <f>IF(B12="","",SUMIF(领用记录!$E$3:$E$10000,B12,领用记录!$H$3:$H$10000))</f>
        <v>0</v>
      </c>
      <c r="G12" s="57">
        <f t="shared" si="0"/>
        <v>0</v>
      </c>
      <c r="H12" s="55">
        <f>IF(B12="","",VLOOKUP(B12,基础信息!$B$3:$K$10000,4,0))</f>
        <v>145</v>
      </c>
      <c r="I12" s="55">
        <f t="shared" si="1"/>
        <v>0</v>
      </c>
      <c r="J12" s="57">
        <f>IF(B12="","",VLOOKUP(B12,基础信息!$B$3:$K$10000,5,0))</f>
        <v>50</v>
      </c>
      <c r="K12" s="65" t="str">
        <f t="shared" si="2"/>
        <v>需要备货</v>
      </c>
      <c r="L12" s="41"/>
    </row>
    <row r="13" spans="1:12" s="40" customFormat="1" ht="30" customHeight="1">
      <c r="A13" s="58">
        <v>11</v>
      </c>
      <c r="B13" s="59" t="str">
        <f>IF(基础信息!B13="","",基础信息!B13)</f>
        <v>BG20211111</v>
      </c>
      <c r="C13" s="60" t="str">
        <f>IF(B13="","",VLOOKUP(B13,基础信息!$B$3:$K$10000,2,0))</f>
        <v>A11</v>
      </c>
      <c r="D13" s="60" t="str">
        <f>IF(B13="","",VLOOKUP(B13,基础信息!$B$3:$K$10000,3,0))</f>
        <v>1*11</v>
      </c>
      <c r="E13" s="61">
        <f>IF(B13="","",SUMIF(入库记录!$C$3:$C$10000,B13,入库记录!$F$3:$F$10000))</f>
        <v>0</v>
      </c>
      <c r="F13" s="61">
        <f>IF(B13="","",SUMIF(领用记录!$E$3:$E$10000,B13,领用记录!$H$3:$H$10000))</f>
        <v>0</v>
      </c>
      <c r="G13" s="61">
        <f t="shared" si="0"/>
        <v>0</v>
      </c>
      <c r="H13" s="59">
        <f>IF(B13="","",VLOOKUP(B13,基础信息!$B$3:$K$10000,4,0))</f>
        <v>150</v>
      </c>
      <c r="I13" s="59">
        <f t="shared" si="1"/>
        <v>0</v>
      </c>
      <c r="J13" s="61">
        <f>IF(B13="","",VLOOKUP(B13,基础信息!$B$3:$K$10000,5,0))</f>
        <v>50</v>
      </c>
      <c r="K13" s="66" t="str">
        <f t="shared" si="2"/>
        <v>需要备货</v>
      </c>
      <c r="L13" s="41"/>
    </row>
    <row r="14" spans="1:12" s="40" customFormat="1" ht="30" customHeight="1">
      <c r="A14" s="54">
        <v>12</v>
      </c>
      <c r="B14" s="55" t="str">
        <f>IF(基础信息!B14="","",基础信息!B14)</f>
        <v>BG20211112</v>
      </c>
      <c r="C14" s="56" t="str">
        <f>IF(B14="","",VLOOKUP(B14,基础信息!$B$3:$K$10000,2,0))</f>
        <v>A12</v>
      </c>
      <c r="D14" s="56" t="str">
        <f>IF(B14="","",VLOOKUP(B14,基础信息!$B$3:$K$10000,3,0))</f>
        <v>1*12</v>
      </c>
      <c r="E14" s="57">
        <f>IF(B14="","",SUMIF(入库记录!$C$3:$C$10000,B14,入库记录!$F$3:$F$10000))</f>
        <v>0</v>
      </c>
      <c r="F14" s="57">
        <f>IF(B14="","",SUMIF(领用记录!$E$3:$E$10000,B14,领用记录!$H$3:$H$10000))</f>
        <v>0</v>
      </c>
      <c r="G14" s="57">
        <f t="shared" si="0"/>
        <v>0</v>
      </c>
      <c r="H14" s="55">
        <f>IF(B14="","",VLOOKUP(B14,基础信息!$B$3:$K$10000,4,0))</f>
        <v>155</v>
      </c>
      <c r="I14" s="55">
        <f t="shared" si="1"/>
        <v>0</v>
      </c>
      <c r="J14" s="57">
        <f>IF(B14="","",VLOOKUP(B14,基础信息!$B$3:$K$10000,5,0))</f>
        <v>50</v>
      </c>
      <c r="K14" s="65" t="str">
        <f t="shared" si="2"/>
        <v>需要备货</v>
      </c>
      <c r="L14" s="41"/>
    </row>
    <row r="15" spans="1:11" ht="30" customHeight="1">
      <c r="A15" s="58">
        <v>13</v>
      </c>
      <c r="B15" s="59" t="str">
        <f>IF(基础信息!B15="","",基础信息!B15)</f>
        <v/>
      </c>
      <c r="C15" s="60" t="str">
        <f>IF(B15="","",VLOOKUP(B15,基础信息!$B$3:$K$10000,2,0))</f>
        <v/>
      </c>
      <c r="D15" s="60" t="str">
        <f>IF(B15="","",VLOOKUP(B15,基础信息!$B$3:$K$10000,3,0))</f>
        <v/>
      </c>
      <c r="E15" s="61" t="str">
        <f>IF(B15="","",SUMIF(入库记录!$C$3:$C$10000,B15,入库记录!$F$3:$F$10000))</f>
        <v/>
      </c>
      <c r="F15" s="61" t="str">
        <f>IF(B15="","",SUMIF(领用记录!$E$3:$E$10000,B15,领用记录!$H$3:$H$10000))</f>
        <v/>
      </c>
      <c r="G15" s="61" t="str">
        <f t="shared" si="3" ref="G15:G78">IF(B15="","",E15-F15)</f>
        <v/>
      </c>
      <c r="H15" s="59" t="str">
        <f>IF(B15="","",VLOOKUP(B15,基础信息!$B$3:$K$10000,4,0))</f>
        <v/>
      </c>
      <c r="I15" s="59" t="str">
        <f t="shared" si="4" ref="I15:I78">IF(G15="","",G15*H15)</f>
        <v/>
      </c>
      <c r="J15" s="61" t="str">
        <f>IF(B15="","",VLOOKUP(B15,基础信息!$B$3:$K$10000,5,0))</f>
        <v/>
      </c>
      <c r="K15" s="66" t="str">
        <f t="shared" si="5" ref="K15:K78">IF(C15="","",IF(G15&lt;J15,"需要备货",""))</f>
        <v/>
      </c>
    </row>
    <row r="16" spans="1:11" ht="30" customHeight="1">
      <c r="A16" s="54">
        <v>14</v>
      </c>
      <c r="B16" s="55" t="str">
        <f>IF(基础信息!B16="","",基础信息!B16)</f>
        <v/>
      </c>
      <c r="C16" s="56" t="str">
        <f>IF(B16="","",VLOOKUP(B16,基础信息!$B$3:$K$10000,2,0))</f>
        <v/>
      </c>
      <c r="D16" s="56" t="str">
        <f>IF(B16="","",VLOOKUP(B16,基础信息!$B$3:$K$10000,3,0))</f>
        <v/>
      </c>
      <c r="E16" s="57" t="str">
        <f>IF(B16="","",SUMIF(入库记录!$C$3:$C$10000,B16,入库记录!$F$3:$F$10000))</f>
        <v/>
      </c>
      <c r="F16" s="57" t="str">
        <f>IF(B16="","",SUMIF(领用记录!$E$3:$E$10000,B16,领用记录!$H$3:$H$10000))</f>
        <v/>
      </c>
      <c r="G16" s="57" t="str">
        <f t="shared" si="3"/>
        <v/>
      </c>
      <c r="H16" s="55" t="str">
        <f>IF(B16="","",VLOOKUP(B16,基础信息!$B$3:$K$10000,4,0))</f>
        <v/>
      </c>
      <c r="I16" s="55" t="str">
        <f t="shared" si="4"/>
        <v/>
      </c>
      <c r="J16" s="57" t="str">
        <f>IF(B16="","",VLOOKUP(B16,基础信息!$B$3:$K$10000,5,0))</f>
        <v/>
      </c>
      <c r="K16" s="65" t="str">
        <f t="shared" si="5"/>
        <v/>
      </c>
    </row>
    <row r="17" spans="1:11" ht="30" customHeight="1">
      <c r="A17" s="58">
        <v>15</v>
      </c>
      <c r="B17" s="59" t="str">
        <f>IF(基础信息!B17="","",基础信息!B17)</f>
        <v/>
      </c>
      <c r="C17" s="60" t="str">
        <f>IF(B17="","",VLOOKUP(B17,基础信息!$B$3:$K$10000,2,0))</f>
        <v/>
      </c>
      <c r="D17" s="60" t="str">
        <f>IF(B17="","",VLOOKUP(B17,基础信息!$B$3:$K$10000,3,0))</f>
        <v/>
      </c>
      <c r="E17" s="61" t="str">
        <f>IF(B17="","",SUMIF(入库记录!$C$3:$C$10000,B17,入库记录!$F$3:$F$10000))</f>
        <v/>
      </c>
      <c r="F17" s="61" t="str">
        <f>IF(B17="","",SUMIF(领用记录!$E$3:$E$10000,B17,领用记录!$H$3:$H$10000))</f>
        <v/>
      </c>
      <c r="G17" s="61" t="str">
        <f t="shared" si="3"/>
        <v/>
      </c>
      <c r="H17" s="59" t="str">
        <f>IF(B17="","",VLOOKUP(B17,基础信息!$B$3:$K$10000,4,0))</f>
        <v/>
      </c>
      <c r="I17" s="59" t="str">
        <f t="shared" si="4"/>
        <v/>
      </c>
      <c r="J17" s="61" t="str">
        <f>IF(B17="","",VLOOKUP(B17,基础信息!$B$3:$K$10000,5,0))</f>
        <v/>
      </c>
      <c r="K17" s="66" t="str">
        <f t="shared" si="5"/>
        <v/>
      </c>
    </row>
    <row r="18" spans="1:11" ht="30" customHeight="1">
      <c r="A18" s="54">
        <v>16</v>
      </c>
      <c r="B18" s="55" t="str">
        <f>IF(基础信息!B18="","",基础信息!B18)</f>
        <v/>
      </c>
      <c r="C18" s="56" t="str">
        <f>IF(B18="","",VLOOKUP(B18,基础信息!$B$3:$K$10000,2,0))</f>
        <v/>
      </c>
      <c r="D18" s="56" t="str">
        <f>IF(B18="","",VLOOKUP(B18,基础信息!$B$3:$K$10000,3,0))</f>
        <v/>
      </c>
      <c r="E18" s="57" t="str">
        <f>IF(B18="","",SUMIF(入库记录!$C$3:$C$10000,B18,入库记录!$F$3:$F$10000))</f>
        <v/>
      </c>
      <c r="F18" s="57" t="str">
        <f>IF(B18="","",SUMIF(领用记录!$E$3:$E$10000,B18,领用记录!$H$3:$H$10000))</f>
        <v/>
      </c>
      <c r="G18" s="57" t="str">
        <f t="shared" si="3"/>
        <v/>
      </c>
      <c r="H18" s="55" t="str">
        <f>IF(B18="","",VLOOKUP(B18,基础信息!$B$3:$K$10000,4,0))</f>
        <v/>
      </c>
      <c r="I18" s="55" t="str">
        <f t="shared" si="4"/>
        <v/>
      </c>
      <c r="J18" s="57" t="str">
        <f>IF(B18="","",VLOOKUP(B18,基础信息!$B$3:$K$10000,5,0))</f>
        <v/>
      </c>
      <c r="K18" s="65" t="str">
        <f t="shared" si="5"/>
        <v/>
      </c>
    </row>
    <row r="19" spans="1:11" ht="30" customHeight="1">
      <c r="A19" s="58">
        <v>17</v>
      </c>
      <c r="B19" s="59" t="str">
        <f>IF(基础信息!B19="","",基础信息!B19)</f>
        <v/>
      </c>
      <c r="C19" s="60" t="str">
        <f>IF(B19="","",VLOOKUP(B19,基础信息!$B$3:$K$10000,2,0))</f>
        <v/>
      </c>
      <c r="D19" s="60" t="str">
        <f>IF(B19="","",VLOOKUP(B19,基础信息!$B$3:$K$10000,3,0))</f>
        <v/>
      </c>
      <c r="E19" s="61" t="str">
        <f>IF(B19="","",SUMIF(入库记录!$C$3:$C$10000,B19,入库记录!$F$3:$F$10000))</f>
        <v/>
      </c>
      <c r="F19" s="61" t="str">
        <f>IF(B19="","",SUMIF(领用记录!$E$3:$E$10000,B19,领用记录!$H$3:$H$10000))</f>
        <v/>
      </c>
      <c r="G19" s="61" t="str">
        <f t="shared" si="3"/>
        <v/>
      </c>
      <c r="H19" s="59" t="str">
        <f>IF(B19="","",VLOOKUP(B19,基础信息!$B$3:$K$10000,4,0))</f>
        <v/>
      </c>
      <c r="I19" s="59" t="str">
        <f t="shared" si="4"/>
        <v/>
      </c>
      <c r="J19" s="61" t="str">
        <f>IF(B19="","",VLOOKUP(B19,基础信息!$B$3:$K$10000,5,0))</f>
        <v/>
      </c>
      <c r="K19" s="66" t="str">
        <f t="shared" si="5"/>
        <v/>
      </c>
    </row>
    <row r="20" spans="1:11" ht="30" customHeight="1">
      <c r="A20" s="54">
        <v>18</v>
      </c>
      <c r="B20" s="55" t="str">
        <f>IF(基础信息!B20="","",基础信息!B20)</f>
        <v/>
      </c>
      <c r="C20" s="56" t="str">
        <f>IF(B20="","",VLOOKUP(B20,基础信息!$B$3:$K$10000,2,0))</f>
        <v/>
      </c>
      <c r="D20" s="56" t="str">
        <f>IF(B20="","",VLOOKUP(B20,基础信息!$B$3:$K$10000,3,0))</f>
        <v/>
      </c>
      <c r="E20" s="57" t="str">
        <f>IF(B20="","",SUMIF(入库记录!$C$3:$C$10000,B20,入库记录!$F$3:$F$10000))</f>
        <v/>
      </c>
      <c r="F20" s="57" t="str">
        <f>IF(B20="","",SUMIF(领用记录!$E$3:$E$10000,B20,领用记录!$H$3:$H$10000))</f>
        <v/>
      </c>
      <c r="G20" s="57" t="str">
        <f t="shared" si="3"/>
        <v/>
      </c>
      <c r="H20" s="55" t="str">
        <f>IF(B20="","",VLOOKUP(B20,基础信息!$B$3:$K$10000,4,0))</f>
        <v/>
      </c>
      <c r="I20" s="55" t="str">
        <f t="shared" si="4"/>
        <v/>
      </c>
      <c r="J20" s="57" t="str">
        <f>IF(B20="","",VLOOKUP(B20,基础信息!$B$3:$K$10000,5,0))</f>
        <v/>
      </c>
      <c r="K20" s="65" t="str">
        <f t="shared" si="5"/>
        <v/>
      </c>
    </row>
    <row r="21" spans="1:11" ht="30" customHeight="1">
      <c r="A21" s="58">
        <v>19</v>
      </c>
      <c r="B21" s="59" t="str">
        <f>IF(基础信息!B21="","",基础信息!B21)</f>
        <v/>
      </c>
      <c r="C21" s="60" t="str">
        <f>IF(B21="","",VLOOKUP(B21,基础信息!$B$3:$K$10000,2,0))</f>
        <v/>
      </c>
      <c r="D21" s="60" t="str">
        <f>IF(B21="","",VLOOKUP(B21,基础信息!$B$3:$K$10000,3,0))</f>
        <v/>
      </c>
      <c r="E21" s="61" t="str">
        <f>IF(B21="","",SUMIF(入库记录!$C$3:$C$10000,B21,入库记录!$F$3:$F$10000))</f>
        <v/>
      </c>
      <c r="F21" s="61" t="str">
        <f>IF(B21="","",SUMIF(领用记录!$E$3:$E$10000,B21,领用记录!$H$3:$H$10000))</f>
        <v/>
      </c>
      <c r="G21" s="61" t="str">
        <f t="shared" si="3"/>
        <v/>
      </c>
      <c r="H21" s="59" t="str">
        <f>IF(B21="","",VLOOKUP(B21,基础信息!$B$3:$K$10000,4,0))</f>
        <v/>
      </c>
      <c r="I21" s="59" t="str">
        <f t="shared" si="4"/>
        <v/>
      </c>
      <c r="J21" s="61" t="str">
        <f>IF(B21="","",VLOOKUP(B21,基础信息!$B$3:$K$10000,5,0))</f>
        <v/>
      </c>
      <c r="K21" s="66" t="str">
        <f t="shared" si="5"/>
        <v/>
      </c>
    </row>
    <row r="22" spans="1:11" ht="30" customHeight="1">
      <c r="A22" s="54">
        <v>20</v>
      </c>
      <c r="B22" s="55" t="str">
        <f>IF(基础信息!B22="","",基础信息!B22)</f>
        <v/>
      </c>
      <c r="C22" s="56" t="str">
        <f>IF(B22="","",VLOOKUP(B22,基础信息!$B$3:$K$10000,2,0))</f>
        <v/>
      </c>
      <c r="D22" s="56" t="str">
        <f>IF(B22="","",VLOOKUP(B22,基础信息!$B$3:$K$10000,3,0))</f>
        <v/>
      </c>
      <c r="E22" s="57" t="str">
        <f>IF(B22="","",SUMIF(入库记录!$C$3:$C$10000,B22,入库记录!$F$3:$F$10000))</f>
        <v/>
      </c>
      <c r="F22" s="57" t="str">
        <f>IF(B22="","",SUMIF(领用记录!$E$3:$E$10000,B22,领用记录!$H$3:$H$10000))</f>
        <v/>
      </c>
      <c r="G22" s="57" t="str">
        <f t="shared" si="3"/>
        <v/>
      </c>
      <c r="H22" s="55" t="str">
        <f>IF(B22="","",VLOOKUP(B22,基础信息!$B$3:$K$10000,4,0))</f>
        <v/>
      </c>
      <c r="I22" s="55" t="str">
        <f t="shared" si="4"/>
        <v/>
      </c>
      <c r="J22" s="57" t="str">
        <f>IF(B22="","",VLOOKUP(B22,基础信息!$B$3:$K$10000,5,0))</f>
        <v/>
      </c>
      <c r="K22" s="65" t="str">
        <f t="shared" si="5"/>
        <v/>
      </c>
    </row>
    <row r="23" spans="1:11" ht="30" customHeight="1">
      <c r="A23" s="58">
        <v>21</v>
      </c>
      <c r="B23" s="59" t="str">
        <f>IF(基础信息!B23="","",基础信息!B23)</f>
        <v/>
      </c>
      <c r="C23" s="60" t="str">
        <f>IF(B23="","",VLOOKUP(B23,基础信息!$B$3:$K$10000,2,0))</f>
        <v/>
      </c>
      <c r="D23" s="60" t="str">
        <f>IF(B23="","",VLOOKUP(B23,基础信息!$B$3:$K$10000,3,0))</f>
        <v/>
      </c>
      <c r="E23" s="61" t="str">
        <f>IF(B23="","",SUMIF(入库记录!$C$3:$C$10000,B23,入库记录!$F$3:$F$10000))</f>
        <v/>
      </c>
      <c r="F23" s="61" t="str">
        <f>IF(B23="","",SUMIF(领用记录!$E$3:$E$10000,B23,领用记录!$H$3:$H$10000))</f>
        <v/>
      </c>
      <c r="G23" s="61" t="str">
        <f t="shared" si="3"/>
        <v/>
      </c>
      <c r="H23" s="59" t="str">
        <f>IF(B23="","",VLOOKUP(B23,基础信息!$B$3:$K$10000,4,0))</f>
        <v/>
      </c>
      <c r="I23" s="59" t="str">
        <f t="shared" si="4"/>
        <v/>
      </c>
      <c r="J23" s="61" t="str">
        <f>IF(B23="","",VLOOKUP(B23,基础信息!$B$3:$K$10000,5,0))</f>
        <v/>
      </c>
      <c r="K23" s="66" t="str">
        <f t="shared" si="5"/>
        <v/>
      </c>
    </row>
    <row r="24" spans="1:11" ht="30" customHeight="1">
      <c r="A24" s="54">
        <v>22</v>
      </c>
      <c r="B24" s="55" t="str">
        <f>IF(基础信息!B24="","",基础信息!B24)</f>
        <v/>
      </c>
      <c r="C24" s="56" t="str">
        <f>IF(B24="","",VLOOKUP(B24,基础信息!$B$3:$K$10000,2,0))</f>
        <v/>
      </c>
      <c r="D24" s="56" t="str">
        <f>IF(B24="","",VLOOKUP(B24,基础信息!$B$3:$K$10000,3,0))</f>
        <v/>
      </c>
      <c r="E24" s="57" t="str">
        <f>IF(B24="","",SUMIF(入库记录!$C$3:$C$10000,B24,入库记录!$F$3:$F$10000))</f>
        <v/>
      </c>
      <c r="F24" s="57" t="str">
        <f>IF(B24="","",SUMIF(领用记录!$E$3:$E$10000,B24,领用记录!$H$3:$H$10000))</f>
        <v/>
      </c>
      <c r="G24" s="57" t="str">
        <f t="shared" si="3"/>
        <v/>
      </c>
      <c r="H24" s="55" t="str">
        <f>IF(B24="","",VLOOKUP(B24,基础信息!$B$3:$K$10000,4,0))</f>
        <v/>
      </c>
      <c r="I24" s="55" t="str">
        <f t="shared" si="4"/>
        <v/>
      </c>
      <c r="J24" s="57" t="str">
        <f>IF(B24="","",VLOOKUP(B24,基础信息!$B$3:$K$10000,5,0))</f>
        <v/>
      </c>
      <c r="K24" s="65" t="str">
        <f t="shared" si="5"/>
        <v/>
      </c>
    </row>
    <row r="25" spans="1:11" ht="30" customHeight="1">
      <c r="A25" s="58">
        <v>23</v>
      </c>
      <c r="B25" s="59" t="str">
        <f>IF(基础信息!B25="","",基础信息!B25)</f>
        <v/>
      </c>
      <c r="C25" s="60" t="str">
        <f>IF(B25="","",VLOOKUP(B25,基础信息!$B$3:$K$10000,2,0))</f>
        <v/>
      </c>
      <c r="D25" s="60" t="str">
        <f>IF(B25="","",VLOOKUP(B25,基础信息!$B$3:$K$10000,3,0))</f>
        <v/>
      </c>
      <c r="E25" s="61" t="str">
        <f>IF(B25="","",SUMIF(入库记录!$C$3:$C$10000,B25,入库记录!$F$3:$F$10000))</f>
        <v/>
      </c>
      <c r="F25" s="61" t="str">
        <f>IF(B25="","",SUMIF(领用记录!$E$3:$E$10000,B25,领用记录!$H$3:$H$10000))</f>
        <v/>
      </c>
      <c r="G25" s="61" t="str">
        <f t="shared" si="3"/>
        <v/>
      </c>
      <c r="H25" s="59" t="str">
        <f>IF(B25="","",VLOOKUP(B25,基础信息!$B$3:$K$10000,4,0))</f>
        <v/>
      </c>
      <c r="I25" s="59" t="str">
        <f t="shared" si="4"/>
        <v/>
      </c>
      <c r="J25" s="61" t="str">
        <f>IF(B25="","",VLOOKUP(B25,基础信息!$B$3:$K$10000,5,0))</f>
        <v/>
      </c>
      <c r="K25" s="66" t="str">
        <f t="shared" si="5"/>
        <v/>
      </c>
    </row>
    <row r="26" spans="1:11" ht="30" customHeight="1">
      <c r="A26" s="54">
        <v>24</v>
      </c>
      <c r="B26" s="55" t="str">
        <f>IF(基础信息!B26="","",基础信息!B26)</f>
        <v/>
      </c>
      <c r="C26" s="56" t="str">
        <f>IF(B26="","",VLOOKUP(B26,基础信息!$B$3:$K$10000,2,0))</f>
        <v/>
      </c>
      <c r="D26" s="56" t="str">
        <f>IF(B26="","",VLOOKUP(B26,基础信息!$B$3:$K$10000,3,0))</f>
        <v/>
      </c>
      <c r="E26" s="57" t="str">
        <f>IF(B26="","",SUMIF(入库记录!$C$3:$C$10000,B26,入库记录!$F$3:$F$10000))</f>
        <v/>
      </c>
      <c r="F26" s="57" t="str">
        <f>IF(B26="","",SUMIF(领用记录!$E$3:$E$10000,B26,领用记录!$H$3:$H$10000))</f>
        <v/>
      </c>
      <c r="G26" s="57" t="str">
        <f t="shared" si="3"/>
        <v/>
      </c>
      <c r="H26" s="55" t="str">
        <f>IF(B26="","",VLOOKUP(B26,基础信息!$B$3:$K$10000,4,0))</f>
        <v/>
      </c>
      <c r="I26" s="55" t="str">
        <f t="shared" si="4"/>
        <v/>
      </c>
      <c r="J26" s="57" t="str">
        <f>IF(B26="","",VLOOKUP(B26,基础信息!$B$3:$K$10000,5,0))</f>
        <v/>
      </c>
      <c r="K26" s="65" t="str">
        <f t="shared" si="5"/>
        <v/>
      </c>
    </row>
    <row r="27" spans="1:11" ht="30" customHeight="1">
      <c r="A27" s="58">
        <v>25</v>
      </c>
      <c r="B27" s="59" t="str">
        <f>IF(基础信息!B27="","",基础信息!B27)</f>
        <v/>
      </c>
      <c r="C27" s="60" t="str">
        <f>IF(B27="","",VLOOKUP(B27,基础信息!$B$3:$K$10000,2,0))</f>
        <v/>
      </c>
      <c r="D27" s="60" t="str">
        <f>IF(B27="","",VLOOKUP(B27,基础信息!$B$3:$K$10000,3,0))</f>
        <v/>
      </c>
      <c r="E27" s="61" t="str">
        <f>IF(B27="","",SUMIF(入库记录!$C$3:$C$10000,B27,入库记录!$F$3:$F$10000))</f>
        <v/>
      </c>
      <c r="F27" s="61" t="str">
        <f>IF(B27="","",SUMIF(领用记录!$E$3:$E$10000,B27,领用记录!$H$3:$H$10000))</f>
        <v/>
      </c>
      <c r="G27" s="61" t="str">
        <f t="shared" si="3"/>
        <v/>
      </c>
      <c r="H27" s="59" t="str">
        <f>IF(B27="","",VLOOKUP(B27,基础信息!$B$3:$K$10000,4,0))</f>
        <v/>
      </c>
      <c r="I27" s="59" t="str">
        <f t="shared" si="4"/>
        <v/>
      </c>
      <c r="J27" s="61" t="str">
        <f>IF(B27="","",VLOOKUP(B27,基础信息!$B$3:$K$10000,5,0))</f>
        <v/>
      </c>
      <c r="K27" s="66" t="str">
        <f t="shared" si="5"/>
        <v/>
      </c>
    </row>
    <row r="28" spans="1:11" ht="30" customHeight="1">
      <c r="A28" s="54">
        <v>26</v>
      </c>
      <c r="B28" s="55" t="str">
        <f>IF(基础信息!B28="","",基础信息!B28)</f>
        <v/>
      </c>
      <c r="C28" s="56" t="str">
        <f>IF(B28="","",VLOOKUP(B28,基础信息!$B$3:$K$10000,2,0))</f>
        <v/>
      </c>
      <c r="D28" s="56" t="str">
        <f>IF(B28="","",VLOOKUP(B28,基础信息!$B$3:$K$10000,3,0))</f>
        <v/>
      </c>
      <c r="E28" s="57" t="str">
        <f>IF(B28="","",SUMIF(入库记录!$C$3:$C$10000,B28,入库记录!$F$3:$F$10000))</f>
        <v/>
      </c>
      <c r="F28" s="57" t="str">
        <f>IF(B28="","",SUMIF(领用记录!$E$3:$E$10000,B28,领用记录!$H$3:$H$10000))</f>
        <v/>
      </c>
      <c r="G28" s="57" t="str">
        <f t="shared" si="3"/>
        <v/>
      </c>
      <c r="H28" s="55" t="str">
        <f>IF(B28="","",VLOOKUP(B28,基础信息!$B$3:$K$10000,4,0))</f>
        <v/>
      </c>
      <c r="I28" s="55" t="str">
        <f t="shared" si="4"/>
        <v/>
      </c>
      <c r="J28" s="57" t="str">
        <f>IF(B28="","",VLOOKUP(B28,基础信息!$B$3:$K$10000,5,0))</f>
        <v/>
      </c>
      <c r="K28" s="65" t="str">
        <f t="shared" si="5"/>
        <v/>
      </c>
    </row>
    <row r="29" spans="1:11" ht="30" customHeight="1">
      <c r="A29" s="58">
        <v>27</v>
      </c>
      <c r="B29" s="59" t="str">
        <f>IF(基础信息!B29="","",基础信息!B29)</f>
        <v/>
      </c>
      <c r="C29" s="60" t="str">
        <f>IF(B29="","",VLOOKUP(B29,基础信息!$B$3:$K$10000,2,0))</f>
        <v/>
      </c>
      <c r="D29" s="60" t="str">
        <f>IF(B29="","",VLOOKUP(B29,基础信息!$B$3:$K$10000,3,0))</f>
        <v/>
      </c>
      <c r="E29" s="61" t="str">
        <f>IF(B29="","",SUMIF(入库记录!$C$3:$C$10000,B29,入库记录!$F$3:$F$10000))</f>
        <v/>
      </c>
      <c r="F29" s="61" t="str">
        <f>IF(B29="","",SUMIF(领用记录!$E$3:$E$10000,B29,领用记录!$H$3:$H$10000))</f>
        <v/>
      </c>
      <c r="G29" s="61" t="str">
        <f t="shared" si="3"/>
        <v/>
      </c>
      <c r="H29" s="59" t="str">
        <f>IF(B29="","",VLOOKUP(B29,基础信息!$B$3:$K$10000,4,0))</f>
        <v/>
      </c>
      <c r="I29" s="59" t="str">
        <f t="shared" si="4"/>
        <v/>
      </c>
      <c r="J29" s="61" t="str">
        <f>IF(B29="","",VLOOKUP(B29,基础信息!$B$3:$K$10000,5,0))</f>
        <v/>
      </c>
      <c r="K29" s="66" t="str">
        <f t="shared" si="5"/>
        <v/>
      </c>
    </row>
    <row r="30" spans="1:11" ht="30" customHeight="1">
      <c r="A30" s="54">
        <v>28</v>
      </c>
      <c r="B30" s="55" t="str">
        <f>IF(基础信息!B30="","",基础信息!B30)</f>
        <v/>
      </c>
      <c r="C30" s="56" t="str">
        <f>IF(B30="","",VLOOKUP(B30,基础信息!$B$3:$K$10000,2,0))</f>
        <v/>
      </c>
      <c r="D30" s="56" t="str">
        <f>IF(B30="","",VLOOKUP(B30,基础信息!$B$3:$K$10000,3,0))</f>
        <v/>
      </c>
      <c r="E30" s="57" t="str">
        <f>IF(B30="","",SUMIF(入库记录!$C$3:$C$10000,B30,入库记录!$F$3:$F$10000))</f>
        <v/>
      </c>
      <c r="F30" s="57" t="str">
        <f>IF(B30="","",SUMIF(领用记录!$E$3:$E$10000,B30,领用记录!$H$3:$H$10000))</f>
        <v/>
      </c>
      <c r="G30" s="57" t="str">
        <f t="shared" si="3"/>
        <v/>
      </c>
      <c r="H30" s="55" t="str">
        <f>IF(B30="","",VLOOKUP(B30,基础信息!$B$3:$K$10000,4,0))</f>
        <v/>
      </c>
      <c r="I30" s="55" t="str">
        <f t="shared" si="4"/>
        <v/>
      </c>
      <c r="J30" s="57" t="str">
        <f>IF(B30="","",VLOOKUP(B30,基础信息!$B$3:$K$10000,5,0))</f>
        <v/>
      </c>
      <c r="K30" s="65" t="str">
        <f t="shared" si="5"/>
        <v/>
      </c>
    </row>
    <row r="31" spans="1:11" ht="30" customHeight="1">
      <c r="A31" s="58">
        <v>29</v>
      </c>
      <c r="B31" s="59" t="str">
        <f>IF(基础信息!B31="","",基础信息!B31)</f>
        <v/>
      </c>
      <c r="C31" s="60" t="str">
        <f>IF(B31="","",VLOOKUP(B31,基础信息!$B$3:$K$10000,2,0))</f>
        <v/>
      </c>
      <c r="D31" s="60" t="str">
        <f>IF(B31="","",VLOOKUP(B31,基础信息!$B$3:$K$10000,3,0))</f>
        <v/>
      </c>
      <c r="E31" s="61" t="str">
        <f>IF(B31="","",SUMIF(入库记录!$C$3:$C$10000,B31,入库记录!$F$3:$F$10000))</f>
        <v/>
      </c>
      <c r="F31" s="61" t="str">
        <f>IF(B31="","",SUMIF(领用记录!$E$3:$E$10000,B31,领用记录!$H$3:$H$10000))</f>
        <v/>
      </c>
      <c r="G31" s="61" t="str">
        <f t="shared" si="3"/>
        <v/>
      </c>
      <c r="H31" s="59" t="str">
        <f>IF(B31="","",VLOOKUP(B31,基础信息!$B$3:$K$10000,4,0))</f>
        <v/>
      </c>
      <c r="I31" s="59" t="str">
        <f t="shared" si="4"/>
        <v/>
      </c>
      <c r="J31" s="61" t="str">
        <f>IF(B31="","",VLOOKUP(B31,基础信息!$B$3:$K$10000,5,0))</f>
        <v/>
      </c>
      <c r="K31" s="66" t="str">
        <f t="shared" si="5"/>
        <v/>
      </c>
    </row>
    <row r="32" spans="1:11" ht="30" customHeight="1">
      <c r="A32" s="54">
        <v>30</v>
      </c>
      <c r="B32" s="55" t="str">
        <f>IF(基础信息!B32="","",基础信息!B32)</f>
        <v/>
      </c>
      <c r="C32" s="56" t="str">
        <f>IF(B32="","",VLOOKUP(B32,基础信息!$B$3:$K$10000,2,0))</f>
        <v/>
      </c>
      <c r="D32" s="56" t="str">
        <f>IF(B32="","",VLOOKUP(B32,基础信息!$B$3:$K$10000,3,0))</f>
        <v/>
      </c>
      <c r="E32" s="57" t="str">
        <f>IF(B32="","",SUMIF(入库记录!$C$3:$C$10000,B32,入库记录!$F$3:$F$10000))</f>
        <v/>
      </c>
      <c r="F32" s="57" t="str">
        <f>IF(B32="","",SUMIF(领用记录!$E$3:$E$10000,B32,领用记录!$H$3:$H$10000))</f>
        <v/>
      </c>
      <c r="G32" s="57" t="str">
        <f t="shared" si="3"/>
        <v/>
      </c>
      <c r="H32" s="55" t="str">
        <f>IF(B32="","",VLOOKUP(B32,基础信息!$B$3:$K$10000,4,0))</f>
        <v/>
      </c>
      <c r="I32" s="55" t="str">
        <f t="shared" si="4"/>
        <v/>
      </c>
      <c r="J32" s="57" t="str">
        <f>IF(B32="","",VLOOKUP(B32,基础信息!$B$3:$K$10000,5,0))</f>
        <v/>
      </c>
      <c r="K32" s="65" t="str">
        <f t="shared" si="5"/>
        <v/>
      </c>
    </row>
    <row r="33" spans="1:11" ht="30" customHeight="1">
      <c r="A33" s="58">
        <v>31</v>
      </c>
      <c r="B33" s="59" t="str">
        <f>IF(基础信息!B33="","",基础信息!B33)</f>
        <v/>
      </c>
      <c r="C33" s="60" t="str">
        <f>IF(B33="","",VLOOKUP(B33,基础信息!$B$3:$K$10000,2,0))</f>
        <v/>
      </c>
      <c r="D33" s="60" t="str">
        <f>IF(B33="","",VLOOKUP(B33,基础信息!$B$3:$K$10000,3,0))</f>
        <v/>
      </c>
      <c r="E33" s="61" t="str">
        <f>IF(B33="","",SUMIF(入库记录!$C$3:$C$10000,B33,入库记录!$F$3:$F$10000))</f>
        <v/>
      </c>
      <c r="F33" s="61" t="str">
        <f>IF(B33="","",SUMIF(领用记录!$E$3:$E$10000,B33,领用记录!$H$3:$H$10000))</f>
        <v/>
      </c>
      <c r="G33" s="61" t="str">
        <f t="shared" si="3"/>
        <v/>
      </c>
      <c r="H33" s="59" t="str">
        <f>IF(B33="","",VLOOKUP(B33,基础信息!$B$3:$K$10000,4,0))</f>
        <v/>
      </c>
      <c r="I33" s="59" t="str">
        <f t="shared" si="4"/>
        <v/>
      </c>
      <c r="J33" s="61" t="str">
        <f>IF(B33="","",VLOOKUP(B33,基础信息!$B$3:$K$10000,5,0))</f>
        <v/>
      </c>
      <c r="K33" s="66" t="str">
        <f t="shared" si="5"/>
        <v/>
      </c>
    </row>
    <row r="34" spans="1:11" ht="30" customHeight="1">
      <c r="A34" s="54">
        <v>32</v>
      </c>
      <c r="B34" s="55" t="str">
        <f>IF(基础信息!B34="","",基础信息!B34)</f>
        <v/>
      </c>
      <c r="C34" s="56" t="str">
        <f>IF(B34="","",VLOOKUP(B34,基础信息!$B$3:$K$10000,2,0))</f>
        <v/>
      </c>
      <c r="D34" s="56" t="str">
        <f>IF(B34="","",VLOOKUP(B34,基础信息!$B$3:$K$10000,3,0))</f>
        <v/>
      </c>
      <c r="E34" s="57" t="str">
        <f>IF(B34="","",SUMIF(入库记录!$C$3:$C$10000,B34,入库记录!$F$3:$F$10000))</f>
        <v/>
      </c>
      <c r="F34" s="57" t="str">
        <f>IF(B34="","",SUMIF(领用记录!$E$3:$E$10000,B34,领用记录!$H$3:$H$10000))</f>
        <v/>
      </c>
      <c r="G34" s="57" t="str">
        <f t="shared" si="3"/>
        <v/>
      </c>
      <c r="H34" s="55" t="str">
        <f>IF(B34="","",VLOOKUP(B34,基础信息!$B$3:$K$10000,4,0))</f>
        <v/>
      </c>
      <c r="I34" s="55" t="str">
        <f t="shared" si="4"/>
        <v/>
      </c>
      <c r="J34" s="57" t="str">
        <f>IF(B34="","",VLOOKUP(B34,基础信息!$B$3:$K$10000,5,0))</f>
        <v/>
      </c>
      <c r="K34" s="65" t="str">
        <f t="shared" si="5"/>
        <v/>
      </c>
    </row>
    <row r="35" spans="1:11" ht="30" customHeight="1">
      <c r="A35" s="58">
        <v>33</v>
      </c>
      <c r="B35" s="59" t="str">
        <f>IF(基础信息!B35="","",基础信息!B35)</f>
        <v/>
      </c>
      <c r="C35" s="60" t="str">
        <f>IF(B35="","",VLOOKUP(B35,基础信息!$B$3:$K$10000,2,0))</f>
        <v/>
      </c>
      <c r="D35" s="60" t="str">
        <f>IF(B35="","",VLOOKUP(B35,基础信息!$B$3:$K$10000,3,0))</f>
        <v/>
      </c>
      <c r="E35" s="61" t="str">
        <f>IF(B35="","",SUMIF(入库记录!$C$3:$C$10000,B35,入库记录!$F$3:$F$10000))</f>
        <v/>
      </c>
      <c r="F35" s="61" t="str">
        <f>IF(B35="","",SUMIF(领用记录!$E$3:$E$10000,B35,领用记录!$H$3:$H$10000))</f>
        <v/>
      </c>
      <c r="G35" s="61" t="str">
        <f t="shared" si="3"/>
        <v/>
      </c>
      <c r="H35" s="59" t="str">
        <f>IF(B35="","",VLOOKUP(B35,基础信息!$B$3:$K$10000,4,0))</f>
        <v/>
      </c>
      <c r="I35" s="59" t="str">
        <f t="shared" si="4"/>
        <v/>
      </c>
      <c r="J35" s="61" t="str">
        <f>IF(B35="","",VLOOKUP(B35,基础信息!$B$3:$K$10000,5,0))</f>
        <v/>
      </c>
      <c r="K35" s="66" t="str">
        <f t="shared" si="5"/>
        <v/>
      </c>
    </row>
    <row r="36" spans="1:11" ht="30" customHeight="1">
      <c r="A36" s="54">
        <v>34</v>
      </c>
      <c r="B36" s="55" t="str">
        <f>IF(基础信息!B36="","",基础信息!B36)</f>
        <v/>
      </c>
      <c r="C36" s="56" t="str">
        <f>IF(B36="","",VLOOKUP(B36,基础信息!$B$3:$K$10000,2,0))</f>
        <v/>
      </c>
      <c r="D36" s="56" t="str">
        <f>IF(B36="","",VLOOKUP(B36,基础信息!$B$3:$K$10000,3,0))</f>
        <v/>
      </c>
      <c r="E36" s="57" t="str">
        <f>IF(B36="","",SUMIF(入库记录!$C$3:$C$10000,B36,入库记录!$F$3:$F$10000))</f>
        <v/>
      </c>
      <c r="F36" s="57" t="str">
        <f>IF(B36="","",SUMIF(领用记录!$E$3:$E$10000,B36,领用记录!$H$3:$H$10000))</f>
        <v/>
      </c>
      <c r="G36" s="57" t="str">
        <f t="shared" si="3"/>
        <v/>
      </c>
      <c r="H36" s="55" t="str">
        <f>IF(B36="","",VLOOKUP(B36,基础信息!$B$3:$K$10000,4,0))</f>
        <v/>
      </c>
      <c r="I36" s="55" t="str">
        <f t="shared" si="4"/>
        <v/>
      </c>
      <c r="J36" s="57" t="str">
        <f>IF(B36="","",VLOOKUP(B36,基础信息!$B$3:$K$10000,5,0))</f>
        <v/>
      </c>
      <c r="K36" s="65" t="str">
        <f t="shared" si="5"/>
        <v/>
      </c>
    </row>
    <row r="37" spans="1:11" ht="30" customHeight="1">
      <c r="A37" s="58">
        <v>35</v>
      </c>
      <c r="B37" s="59" t="str">
        <f>IF(基础信息!B37="","",基础信息!B37)</f>
        <v/>
      </c>
      <c r="C37" s="60" t="str">
        <f>IF(B37="","",VLOOKUP(B37,基础信息!$B$3:$K$10000,2,0))</f>
        <v/>
      </c>
      <c r="D37" s="60" t="str">
        <f>IF(B37="","",VLOOKUP(B37,基础信息!$B$3:$K$10000,3,0))</f>
        <v/>
      </c>
      <c r="E37" s="61" t="str">
        <f>IF(B37="","",SUMIF(入库记录!$C$3:$C$10000,B37,入库记录!$F$3:$F$10000))</f>
        <v/>
      </c>
      <c r="F37" s="61" t="str">
        <f>IF(B37="","",SUMIF(领用记录!$E$3:$E$10000,B37,领用记录!$H$3:$H$10000))</f>
        <v/>
      </c>
      <c r="G37" s="61" t="str">
        <f t="shared" si="3"/>
        <v/>
      </c>
      <c r="H37" s="59" t="str">
        <f>IF(B37="","",VLOOKUP(B37,基础信息!$B$3:$K$10000,4,0))</f>
        <v/>
      </c>
      <c r="I37" s="59" t="str">
        <f t="shared" si="4"/>
        <v/>
      </c>
      <c r="J37" s="61" t="str">
        <f>IF(B37="","",VLOOKUP(B37,基础信息!$B$3:$K$10000,5,0))</f>
        <v/>
      </c>
      <c r="K37" s="66" t="str">
        <f t="shared" si="5"/>
        <v/>
      </c>
    </row>
    <row r="38" spans="1:11" ht="30" customHeight="1">
      <c r="A38" s="54">
        <v>36</v>
      </c>
      <c r="B38" s="55" t="str">
        <f>IF(基础信息!B38="","",基础信息!B38)</f>
        <v/>
      </c>
      <c r="C38" s="56" t="str">
        <f>IF(B38="","",VLOOKUP(B38,基础信息!$B$3:$K$10000,2,0))</f>
        <v/>
      </c>
      <c r="D38" s="56" t="str">
        <f>IF(B38="","",VLOOKUP(B38,基础信息!$B$3:$K$10000,3,0))</f>
        <v/>
      </c>
      <c r="E38" s="57" t="str">
        <f>IF(B38="","",SUMIF(入库记录!$C$3:$C$10000,B38,入库记录!$F$3:$F$10000))</f>
        <v/>
      </c>
      <c r="F38" s="57" t="str">
        <f>IF(B38="","",SUMIF(领用记录!$E$3:$E$10000,B38,领用记录!$H$3:$H$10000))</f>
        <v/>
      </c>
      <c r="G38" s="57" t="str">
        <f t="shared" si="3"/>
        <v/>
      </c>
      <c r="H38" s="55" t="str">
        <f>IF(B38="","",VLOOKUP(B38,基础信息!$B$3:$K$10000,4,0))</f>
        <v/>
      </c>
      <c r="I38" s="55" t="str">
        <f t="shared" si="4"/>
        <v/>
      </c>
      <c r="J38" s="57" t="str">
        <f>IF(B38="","",VLOOKUP(B38,基础信息!$B$3:$K$10000,5,0))</f>
        <v/>
      </c>
      <c r="K38" s="65" t="str">
        <f t="shared" si="5"/>
        <v/>
      </c>
    </row>
    <row r="39" spans="1:11" ht="30" customHeight="1">
      <c r="A39" s="58">
        <v>37</v>
      </c>
      <c r="B39" s="59" t="str">
        <f>IF(基础信息!B39="","",基础信息!B39)</f>
        <v/>
      </c>
      <c r="C39" s="60" t="str">
        <f>IF(B39="","",VLOOKUP(B39,基础信息!$B$3:$K$10000,2,0))</f>
        <v/>
      </c>
      <c r="D39" s="60" t="str">
        <f>IF(B39="","",VLOOKUP(B39,基础信息!$B$3:$K$10000,3,0))</f>
        <v/>
      </c>
      <c r="E39" s="61" t="str">
        <f>IF(B39="","",SUMIF(入库记录!$C$3:$C$10000,B39,入库记录!$F$3:$F$10000))</f>
        <v/>
      </c>
      <c r="F39" s="61" t="str">
        <f>IF(B39="","",SUMIF(领用记录!$E$3:$E$10000,B39,领用记录!$H$3:$H$10000))</f>
        <v/>
      </c>
      <c r="G39" s="61" t="str">
        <f t="shared" si="3"/>
        <v/>
      </c>
      <c r="H39" s="59" t="str">
        <f>IF(B39="","",VLOOKUP(B39,基础信息!$B$3:$K$10000,4,0))</f>
        <v/>
      </c>
      <c r="I39" s="59" t="str">
        <f t="shared" si="4"/>
        <v/>
      </c>
      <c r="J39" s="61" t="str">
        <f>IF(B39="","",VLOOKUP(B39,基础信息!$B$3:$K$10000,5,0))</f>
        <v/>
      </c>
      <c r="K39" s="66" t="str">
        <f t="shared" si="5"/>
        <v/>
      </c>
    </row>
    <row r="40" spans="1:11" ht="30" customHeight="1">
      <c r="A40" s="54">
        <v>38</v>
      </c>
      <c r="B40" s="55" t="str">
        <f>IF(基础信息!B40="","",基础信息!B40)</f>
        <v/>
      </c>
      <c r="C40" s="56" t="str">
        <f>IF(B40="","",VLOOKUP(B40,基础信息!$B$3:$K$10000,2,0))</f>
        <v/>
      </c>
      <c r="D40" s="56" t="str">
        <f>IF(B40="","",VLOOKUP(B40,基础信息!$B$3:$K$10000,3,0))</f>
        <v/>
      </c>
      <c r="E40" s="57" t="str">
        <f>IF(B40="","",SUMIF(入库记录!$C$3:$C$10000,B40,入库记录!$F$3:$F$10000))</f>
        <v/>
      </c>
      <c r="F40" s="57" t="str">
        <f>IF(B40="","",SUMIF(领用记录!$E$3:$E$10000,B40,领用记录!$H$3:$H$10000))</f>
        <v/>
      </c>
      <c r="G40" s="57" t="str">
        <f t="shared" si="3"/>
        <v/>
      </c>
      <c r="H40" s="55" t="str">
        <f>IF(B40="","",VLOOKUP(B40,基础信息!$B$3:$K$10000,4,0))</f>
        <v/>
      </c>
      <c r="I40" s="55" t="str">
        <f t="shared" si="4"/>
        <v/>
      </c>
      <c r="J40" s="57" t="str">
        <f>IF(B40="","",VLOOKUP(B40,基础信息!$B$3:$K$10000,5,0))</f>
        <v/>
      </c>
      <c r="K40" s="65" t="str">
        <f t="shared" si="5"/>
        <v/>
      </c>
    </row>
    <row r="41" spans="1:11" ht="30" customHeight="1">
      <c r="A41" s="58">
        <v>39</v>
      </c>
      <c r="B41" s="59" t="str">
        <f>IF(基础信息!B41="","",基础信息!B41)</f>
        <v/>
      </c>
      <c r="C41" s="60" t="str">
        <f>IF(B41="","",VLOOKUP(B41,基础信息!$B$3:$K$10000,2,0))</f>
        <v/>
      </c>
      <c r="D41" s="60" t="str">
        <f>IF(B41="","",VLOOKUP(B41,基础信息!$B$3:$K$10000,3,0))</f>
        <v/>
      </c>
      <c r="E41" s="61" t="str">
        <f>IF(B41="","",SUMIF(入库记录!$C$3:$C$10000,B41,入库记录!$F$3:$F$10000))</f>
        <v/>
      </c>
      <c r="F41" s="61" t="str">
        <f>IF(B41="","",SUMIF(领用记录!$E$3:$E$10000,B41,领用记录!$H$3:$H$10000))</f>
        <v/>
      </c>
      <c r="G41" s="61" t="str">
        <f t="shared" si="3"/>
        <v/>
      </c>
      <c r="H41" s="59" t="str">
        <f>IF(B41="","",VLOOKUP(B41,基础信息!$B$3:$K$10000,4,0))</f>
        <v/>
      </c>
      <c r="I41" s="59" t="str">
        <f t="shared" si="4"/>
        <v/>
      </c>
      <c r="J41" s="61" t="str">
        <f>IF(B41="","",VLOOKUP(B41,基础信息!$B$3:$K$10000,5,0))</f>
        <v/>
      </c>
      <c r="K41" s="66" t="str">
        <f t="shared" si="5"/>
        <v/>
      </c>
    </row>
    <row r="42" spans="1:11" ht="30" customHeight="1">
      <c r="A42" s="54">
        <v>40</v>
      </c>
      <c r="B42" s="55" t="str">
        <f>IF(基础信息!B42="","",基础信息!B42)</f>
        <v/>
      </c>
      <c r="C42" s="56" t="str">
        <f>IF(B42="","",VLOOKUP(B42,基础信息!$B$3:$K$10000,2,0))</f>
        <v/>
      </c>
      <c r="D42" s="56" t="str">
        <f>IF(B42="","",VLOOKUP(B42,基础信息!$B$3:$K$10000,3,0))</f>
        <v/>
      </c>
      <c r="E42" s="57" t="str">
        <f>IF(B42="","",SUMIF(入库记录!$C$3:$C$10000,B42,入库记录!$F$3:$F$10000))</f>
        <v/>
      </c>
      <c r="F42" s="57" t="str">
        <f>IF(B42="","",SUMIF(领用记录!$E$3:$E$10000,B42,领用记录!$H$3:$H$10000))</f>
        <v/>
      </c>
      <c r="G42" s="57" t="str">
        <f t="shared" si="3"/>
        <v/>
      </c>
      <c r="H42" s="55" t="str">
        <f>IF(B42="","",VLOOKUP(B42,基础信息!$B$3:$K$10000,4,0))</f>
        <v/>
      </c>
      <c r="I42" s="55" t="str">
        <f t="shared" si="4"/>
        <v/>
      </c>
      <c r="J42" s="57" t="str">
        <f>IF(B42="","",VLOOKUP(B42,基础信息!$B$3:$K$10000,5,0))</f>
        <v/>
      </c>
      <c r="K42" s="65" t="str">
        <f t="shared" si="5"/>
        <v/>
      </c>
    </row>
    <row r="43" spans="1:11" ht="30" customHeight="1">
      <c r="A43" s="58">
        <v>41</v>
      </c>
      <c r="B43" s="59" t="str">
        <f>IF(基础信息!B43="","",基础信息!B43)</f>
        <v/>
      </c>
      <c r="C43" s="60" t="str">
        <f>IF(B43="","",VLOOKUP(B43,基础信息!$B$3:$K$10000,2,0))</f>
        <v/>
      </c>
      <c r="D43" s="60" t="str">
        <f>IF(B43="","",VLOOKUP(B43,基础信息!$B$3:$K$10000,3,0))</f>
        <v/>
      </c>
      <c r="E43" s="61" t="str">
        <f>IF(B43="","",SUMIF(入库记录!$C$3:$C$10000,B43,入库记录!$F$3:$F$10000))</f>
        <v/>
      </c>
      <c r="F43" s="61" t="str">
        <f>IF(B43="","",SUMIF(领用记录!$E$3:$E$10000,B43,领用记录!$H$3:$H$10000))</f>
        <v/>
      </c>
      <c r="G43" s="61" t="str">
        <f t="shared" si="3"/>
        <v/>
      </c>
      <c r="H43" s="59" t="str">
        <f>IF(B43="","",VLOOKUP(B43,基础信息!$B$3:$K$10000,4,0))</f>
        <v/>
      </c>
      <c r="I43" s="59" t="str">
        <f t="shared" si="4"/>
        <v/>
      </c>
      <c r="J43" s="61" t="str">
        <f>IF(B43="","",VLOOKUP(B43,基础信息!$B$3:$K$10000,5,0))</f>
        <v/>
      </c>
      <c r="K43" s="66" t="str">
        <f t="shared" si="5"/>
        <v/>
      </c>
    </row>
    <row r="44" spans="1:11" ht="30" customHeight="1">
      <c r="A44" s="54">
        <v>42</v>
      </c>
      <c r="B44" s="55" t="str">
        <f>IF(基础信息!B44="","",基础信息!B44)</f>
        <v/>
      </c>
      <c r="C44" s="56" t="str">
        <f>IF(B44="","",VLOOKUP(B44,基础信息!$B$3:$K$10000,2,0))</f>
        <v/>
      </c>
      <c r="D44" s="56" t="str">
        <f>IF(B44="","",VLOOKUP(B44,基础信息!$B$3:$K$10000,3,0))</f>
        <v/>
      </c>
      <c r="E44" s="57" t="str">
        <f>IF(B44="","",SUMIF(入库记录!$C$3:$C$10000,B44,入库记录!$F$3:$F$10000))</f>
        <v/>
      </c>
      <c r="F44" s="57" t="str">
        <f>IF(B44="","",SUMIF(领用记录!$E$3:$E$10000,B44,领用记录!$H$3:$H$10000))</f>
        <v/>
      </c>
      <c r="G44" s="57" t="str">
        <f t="shared" si="3"/>
        <v/>
      </c>
      <c r="H44" s="55" t="str">
        <f>IF(B44="","",VLOOKUP(B44,基础信息!$B$3:$K$10000,4,0))</f>
        <v/>
      </c>
      <c r="I44" s="55" t="str">
        <f t="shared" si="4"/>
        <v/>
      </c>
      <c r="J44" s="57" t="str">
        <f>IF(B44="","",VLOOKUP(B44,基础信息!$B$3:$K$10000,5,0))</f>
        <v/>
      </c>
      <c r="K44" s="65" t="str">
        <f t="shared" si="5"/>
        <v/>
      </c>
    </row>
    <row r="45" spans="1:11" ht="30" customHeight="1">
      <c r="A45" s="58">
        <v>43</v>
      </c>
      <c r="B45" s="59" t="str">
        <f>IF(基础信息!B45="","",基础信息!B45)</f>
        <v/>
      </c>
      <c r="C45" s="60" t="str">
        <f>IF(B45="","",VLOOKUP(B45,基础信息!$B$3:$K$10000,2,0))</f>
        <v/>
      </c>
      <c r="D45" s="60" t="str">
        <f>IF(B45="","",VLOOKUP(B45,基础信息!$B$3:$K$10000,3,0))</f>
        <v/>
      </c>
      <c r="E45" s="61" t="str">
        <f>IF(B45="","",SUMIF(入库记录!$C$3:$C$10000,B45,入库记录!$F$3:$F$10000))</f>
        <v/>
      </c>
      <c r="F45" s="61" t="str">
        <f>IF(B45="","",SUMIF(领用记录!$E$3:$E$10000,B45,领用记录!$H$3:$H$10000))</f>
        <v/>
      </c>
      <c r="G45" s="61" t="str">
        <f t="shared" si="3"/>
        <v/>
      </c>
      <c r="H45" s="59" t="str">
        <f>IF(B45="","",VLOOKUP(B45,基础信息!$B$3:$K$10000,4,0))</f>
        <v/>
      </c>
      <c r="I45" s="59" t="str">
        <f t="shared" si="4"/>
        <v/>
      </c>
      <c r="J45" s="61" t="str">
        <f>IF(B45="","",VLOOKUP(B45,基础信息!$B$3:$K$10000,5,0))</f>
        <v/>
      </c>
      <c r="K45" s="66" t="str">
        <f t="shared" si="5"/>
        <v/>
      </c>
    </row>
    <row r="46" spans="1:11" ht="30" customHeight="1">
      <c r="A46" s="54">
        <v>44</v>
      </c>
      <c r="B46" s="55" t="str">
        <f>IF(基础信息!B46="","",基础信息!B46)</f>
        <v/>
      </c>
      <c r="C46" s="56" t="str">
        <f>IF(B46="","",VLOOKUP(B46,基础信息!$B$3:$K$10000,2,0))</f>
        <v/>
      </c>
      <c r="D46" s="56" t="str">
        <f>IF(B46="","",VLOOKUP(B46,基础信息!$B$3:$K$10000,3,0))</f>
        <v/>
      </c>
      <c r="E46" s="57" t="str">
        <f>IF(B46="","",SUMIF(入库记录!$C$3:$C$10000,B46,入库记录!$F$3:$F$10000))</f>
        <v/>
      </c>
      <c r="F46" s="57" t="str">
        <f>IF(B46="","",SUMIF(领用记录!$E$3:$E$10000,B46,领用记录!$H$3:$H$10000))</f>
        <v/>
      </c>
      <c r="G46" s="57" t="str">
        <f t="shared" si="3"/>
        <v/>
      </c>
      <c r="H46" s="55" t="str">
        <f>IF(B46="","",VLOOKUP(B46,基础信息!$B$3:$K$10000,4,0))</f>
        <v/>
      </c>
      <c r="I46" s="55" t="str">
        <f t="shared" si="4"/>
        <v/>
      </c>
      <c r="J46" s="57" t="str">
        <f>IF(B46="","",VLOOKUP(B46,基础信息!$B$3:$K$10000,5,0))</f>
        <v/>
      </c>
      <c r="K46" s="65" t="str">
        <f t="shared" si="5"/>
        <v/>
      </c>
    </row>
    <row r="47" spans="1:11" ht="30" customHeight="1">
      <c r="A47" s="58">
        <v>45</v>
      </c>
      <c r="B47" s="59" t="str">
        <f>IF(基础信息!B47="","",基础信息!B47)</f>
        <v/>
      </c>
      <c r="C47" s="60" t="str">
        <f>IF(B47="","",VLOOKUP(B47,基础信息!$B$3:$K$10000,2,0))</f>
        <v/>
      </c>
      <c r="D47" s="60" t="str">
        <f>IF(B47="","",VLOOKUP(B47,基础信息!$B$3:$K$10000,3,0))</f>
        <v/>
      </c>
      <c r="E47" s="61" t="str">
        <f>IF(B47="","",SUMIF(入库记录!$C$3:$C$10000,B47,入库记录!$F$3:$F$10000))</f>
        <v/>
      </c>
      <c r="F47" s="61" t="str">
        <f>IF(B47="","",SUMIF(领用记录!$E$3:$E$10000,B47,领用记录!$H$3:$H$10000))</f>
        <v/>
      </c>
      <c r="G47" s="61" t="str">
        <f t="shared" si="3"/>
        <v/>
      </c>
      <c r="H47" s="59" t="str">
        <f>IF(B47="","",VLOOKUP(B47,基础信息!$B$3:$K$10000,4,0))</f>
        <v/>
      </c>
      <c r="I47" s="59" t="str">
        <f t="shared" si="4"/>
        <v/>
      </c>
      <c r="J47" s="61" t="str">
        <f>IF(B47="","",VLOOKUP(B47,基础信息!$B$3:$K$10000,5,0))</f>
        <v/>
      </c>
      <c r="K47" s="66" t="str">
        <f t="shared" si="5"/>
        <v/>
      </c>
    </row>
    <row r="48" spans="1:11" ht="30" customHeight="1">
      <c r="A48" s="54">
        <v>46</v>
      </c>
      <c r="B48" s="55" t="str">
        <f>IF(基础信息!B48="","",基础信息!B48)</f>
        <v/>
      </c>
      <c r="C48" s="56" t="str">
        <f>IF(B48="","",VLOOKUP(B48,基础信息!$B$3:$K$10000,2,0))</f>
        <v/>
      </c>
      <c r="D48" s="56" t="str">
        <f>IF(B48="","",VLOOKUP(B48,基础信息!$B$3:$K$10000,3,0))</f>
        <v/>
      </c>
      <c r="E48" s="57" t="str">
        <f>IF(B48="","",SUMIF(入库记录!$C$3:$C$10000,B48,入库记录!$F$3:$F$10000))</f>
        <v/>
      </c>
      <c r="F48" s="57" t="str">
        <f>IF(B48="","",SUMIF(领用记录!$E$3:$E$10000,B48,领用记录!$H$3:$H$10000))</f>
        <v/>
      </c>
      <c r="G48" s="57" t="str">
        <f t="shared" si="3"/>
        <v/>
      </c>
      <c r="H48" s="55" t="str">
        <f>IF(B48="","",VLOOKUP(B48,基础信息!$B$3:$K$10000,4,0))</f>
        <v/>
      </c>
      <c r="I48" s="55" t="str">
        <f t="shared" si="4"/>
        <v/>
      </c>
      <c r="J48" s="57" t="str">
        <f>IF(B48="","",VLOOKUP(B48,基础信息!$B$3:$K$10000,5,0))</f>
        <v/>
      </c>
      <c r="K48" s="65" t="str">
        <f t="shared" si="5"/>
        <v/>
      </c>
    </row>
    <row r="49" spans="1:11" ht="30" customHeight="1">
      <c r="A49" s="58">
        <v>47</v>
      </c>
      <c r="B49" s="59" t="str">
        <f>IF(基础信息!B49="","",基础信息!B49)</f>
        <v/>
      </c>
      <c r="C49" s="60" t="str">
        <f>IF(B49="","",VLOOKUP(B49,基础信息!$B$3:$K$10000,2,0))</f>
        <v/>
      </c>
      <c r="D49" s="60" t="str">
        <f>IF(B49="","",VLOOKUP(B49,基础信息!$B$3:$K$10000,3,0))</f>
        <v/>
      </c>
      <c r="E49" s="61" t="str">
        <f>IF(B49="","",SUMIF(入库记录!$C$3:$C$10000,B49,入库记录!$F$3:$F$10000))</f>
        <v/>
      </c>
      <c r="F49" s="61" t="str">
        <f>IF(B49="","",SUMIF(领用记录!$E$3:$E$10000,B49,领用记录!$H$3:$H$10000))</f>
        <v/>
      </c>
      <c r="G49" s="61" t="str">
        <f t="shared" si="3"/>
        <v/>
      </c>
      <c r="H49" s="59" t="str">
        <f>IF(B49="","",VLOOKUP(B49,基础信息!$B$3:$K$10000,4,0))</f>
        <v/>
      </c>
      <c r="I49" s="59" t="str">
        <f t="shared" si="4"/>
        <v/>
      </c>
      <c r="J49" s="61" t="str">
        <f>IF(B49="","",VLOOKUP(B49,基础信息!$B$3:$K$10000,5,0))</f>
        <v/>
      </c>
      <c r="K49" s="66" t="str">
        <f t="shared" si="5"/>
        <v/>
      </c>
    </row>
    <row r="50" spans="1:11" ht="30" customHeight="1">
      <c r="A50" s="54">
        <v>48</v>
      </c>
      <c r="B50" s="55" t="str">
        <f>IF(基础信息!B50="","",基础信息!B50)</f>
        <v/>
      </c>
      <c r="C50" s="56" t="str">
        <f>IF(B50="","",VLOOKUP(B50,基础信息!$B$3:$K$10000,2,0))</f>
        <v/>
      </c>
      <c r="D50" s="56" t="str">
        <f>IF(B50="","",VLOOKUP(B50,基础信息!$B$3:$K$10000,3,0))</f>
        <v/>
      </c>
      <c r="E50" s="57" t="str">
        <f>IF(B50="","",SUMIF(入库记录!$C$3:$C$10000,B50,入库记录!$F$3:$F$10000))</f>
        <v/>
      </c>
      <c r="F50" s="57" t="str">
        <f>IF(B50="","",SUMIF(领用记录!$E$3:$E$10000,B50,领用记录!$H$3:$H$10000))</f>
        <v/>
      </c>
      <c r="G50" s="57" t="str">
        <f t="shared" si="3"/>
        <v/>
      </c>
      <c r="H50" s="55" t="str">
        <f>IF(B50="","",VLOOKUP(B50,基础信息!$B$3:$K$10000,4,0))</f>
        <v/>
      </c>
      <c r="I50" s="55" t="str">
        <f t="shared" si="4"/>
        <v/>
      </c>
      <c r="J50" s="57" t="str">
        <f>IF(B50="","",VLOOKUP(B50,基础信息!$B$3:$K$10000,5,0))</f>
        <v/>
      </c>
      <c r="K50" s="65" t="str">
        <f t="shared" si="5"/>
        <v/>
      </c>
    </row>
    <row r="51" spans="1:11" ht="30" customHeight="1">
      <c r="A51" s="58">
        <v>49</v>
      </c>
      <c r="B51" s="59" t="str">
        <f>IF(基础信息!B51="","",基础信息!B51)</f>
        <v/>
      </c>
      <c r="C51" s="60" t="str">
        <f>IF(B51="","",VLOOKUP(B51,基础信息!$B$3:$K$10000,2,0))</f>
        <v/>
      </c>
      <c r="D51" s="60" t="str">
        <f>IF(B51="","",VLOOKUP(B51,基础信息!$B$3:$K$10000,3,0))</f>
        <v/>
      </c>
      <c r="E51" s="61" t="str">
        <f>IF(B51="","",SUMIF(入库记录!$C$3:$C$10000,B51,入库记录!$F$3:$F$10000))</f>
        <v/>
      </c>
      <c r="F51" s="61" t="str">
        <f>IF(B51="","",SUMIF(领用记录!$E$3:$E$10000,B51,领用记录!$H$3:$H$10000))</f>
        <v/>
      </c>
      <c r="G51" s="61" t="str">
        <f t="shared" si="3"/>
        <v/>
      </c>
      <c r="H51" s="59" t="str">
        <f>IF(B51="","",VLOOKUP(B51,基础信息!$B$3:$K$10000,4,0))</f>
        <v/>
      </c>
      <c r="I51" s="59" t="str">
        <f t="shared" si="4"/>
        <v/>
      </c>
      <c r="J51" s="61" t="str">
        <f>IF(B51="","",VLOOKUP(B51,基础信息!$B$3:$K$10000,5,0))</f>
        <v/>
      </c>
      <c r="K51" s="66" t="str">
        <f t="shared" si="5"/>
        <v/>
      </c>
    </row>
    <row r="52" spans="1:11" ht="30" customHeight="1">
      <c r="A52" s="54">
        <v>50</v>
      </c>
      <c r="B52" s="55" t="str">
        <f>IF(基础信息!B52="","",基础信息!B52)</f>
        <v/>
      </c>
      <c r="C52" s="56" t="str">
        <f>IF(B52="","",VLOOKUP(B52,基础信息!$B$3:$K$10000,2,0))</f>
        <v/>
      </c>
      <c r="D52" s="56" t="str">
        <f>IF(B52="","",VLOOKUP(B52,基础信息!$B$3:$K$10000,3,0))</f>
        <v/>
      </c>
      <c r="E52" s="57" t="str">
        <f>IF(B52="","",SUMIF(入库记录!$C$3:$C$10000,B52,入库记录!$F$3:$F$10000))</f>
        <v/>
      </c>
      <c r="F52" s="57" t="str">
        <f>IF(B52="","",SUMIF(领用记录!$E$3:$E$10000,B52,领用记录!$H$3:$H$10000))</f>
        <v/>
      </c>
      <c r="G52" s="57" t="str">
        <f t="shared" si="3"/>
        <v/>
      </c>
      <c r="H52" s="55" t="str">
        <f>IF(B52="","",VLOOKUP(B52,基础信息!$B$3:$K$10000,4,0))</f>
        <v/>
      </c>
      <c r="I52" s="55" t="str">
        <f t="shared" si="4"/>
        <v/>
      </c>
      <c r="J52" s="57" t="str">
        <f>IF(B52="","",VLOOKUP(B52,基础信息!$B$3:$K$10000,5,0))</f>
        <v/>
      </c>
      <c r="K52" s="65" t="str">
        <f t="shared" si="5"/>
        <v/>
      </c>
    </row>
    <row r="53" spans="1:11" ht="30" customHeight="1">
      <c r="A53" s="58">
        <v>51</v>
      </c>
      <c r="B53" s="59" t="str">
        <f>IF(基础信息!B53="","",基础信息!B53)</f>
        <v/>
      </c>
      <c r="C53" s="60" t="str">
        <f>IF(B53="","",VLOOKUP(B53,基础信息!$B$3:$K$10000,2,0))</f>
        <v/>
      </c>
      <c r="D53" s="60" t="str">
        <f>IF(B53="","",VLOOKUP(B53,基础信息!$B$3:$K$10000,3,0))</f>
        <v/>
      </c>
      <c r="E53" s="61" t="str">
        <f>IF(B53="","",SUMIF(入库记录!$C$3:$C$10000,B53,入库记录!$F$3:$F$10000))</f>
        <v/>
      </c>
      <c r="F53" s="61" t="str">
        <f>IF(B53="","",SUMIF(领用记录!$E$3:$E$10000,B53,领用记录!$H$3:$H$10000))</f>
        <v/>
      </c>
      <c r="G53" s="61" t="str">
        <f t="shared" si="3"/>
        <v/>
      </c>
      <c r="H53" s="59" t="str">
        <f>IF(B53="","",VLOOKUP(B53,基础信息!$B$3:$K$10000,4,0))</f>
        <v/>
      </c>
      <c r="I53" s="59" t="str">
        <f t="shared" si="4"/>
        <v/>
      </c>
      <c r="J53" s="61" t="str">
        <f>IF(B53="","",VLOOKUP(B53,基础信息!$B$3:$K$10000,5,0))</f>
        <v/>
      </c>
      <c r="K53" s="66" t="str">
        <f t="shared" si="5"/>
        <v/>
      </c>
    </row>
    <row r="54" spans="1:11" ht="30" customHeight="1">
      <c r="A54" s="54">
        <v>52</v>
      </c>
      <c r="B54" s="55" t="str">
        <f>IF(基础信息!B54="","",基础信息!B54)</f>
        <v/>
      </c>
      <c r="C54" s="56" t="str">
        <f>IF(B54="","",VLOOKUP(B54,基础信息!$B$3:$K$10000,2,0))</f>
        <v/>
      </c>
      <c r="D54" s="56" t="str">
        <f>IF(B54="","",VLOOKUP(B54,基础信息!$B$3:$K$10000,3,0))</f>
        <v/>
      </c>
      <c r="E54" s="57" t="str">
        <f>IF(B54="","",SUMIF(入库记录!$C$3:$C$10000,B54,入库记录!$F$3:$F$10000))</f>
        <v/>
      </c>
      <c r="F54" s="57" t="str">
        <f>IF(B54="","",SUMIF(领用记录!$E$3:$E$10000,B54,领用记录!$H$3:$H$10000))</f>
        <v/>
      </c>
      <c r="G54" s="57" t="str">
        <f t="shared" si="3"/>
        <v/>
      </c>
      <c r="H54" s="55" t="str">
        <f>IF(B54="","",VLOOKUP(B54,基础信息!$B$3:$K$10000,4,0))</f>
        <v/>
      </c>
      <c r="I54" s="55" t="str">
        <f t="shared" si="4"/>
        <v/>
      </c>
      <c r="J54" s="57" t="str">
        <f>IF(B54="","",VLOOKUP(B54,基础信息!$B$3:$K$10000,5,0))</f>
        <v/>
      </c>
      <c r="K54" s="65" t="str">
        <f t="shared" si="5"/>
        <v/>
      </c>
    </row>
    <row r="55" spans="1:11" ht="30" customHeight="1">
      <c r="A55" s="58">
        <v>53</v>
      </c>
      <c r="B55" s="59" t="str">
        <f>IF(基础信息!B55="","",基础信息!B55)</f>
        <v/>
      </c>
      <c r="C55" s="60" t="str">
        <f>IF(B55="","",VLOOKUP(B55,基础信息!$B$3:$K$10000,2,0))</f>
        <v/>
      </c>
      <c r="D55" s="60" t="str">
        <f>IF(B55="","",VLOOKUP(B55,基础信息!$B$3:$K$10000,3,0))</f>
        <v/>
      </c>
      <c r="E55" s="61" t="str">
        <f>IF(B55="","",SUMIF(入库记录!$C$3:$C$10000,B55,入库记录!$F$3:$F$10000))</f>
        <v/>
      </c>
      <c r="F55" s="61" t="str">
        <f>IF(B55="","",SUMIF(领用记录!$E$3:$E$10000,B55,领用记录!$H$3:$H$10000))</f>
        <v/>
      </c>
      <c r="G55" s="61" t="str">
        <f t="shared" si="3"/>
        <v/>
      </c>
      <c r="H55" s="59" t="str">
        <f>IF(B55="","",VLOOKUP(B55,基础信息!$B$3:$K$10000,4,0))</f>
        <v/>
      </c>
      <c r="I55" s="59" t="str">
        <f t="shared" si="4"/>
        <v/>
      </c>
      <c r="J55" s="61" t="str">
        <f>IF(B55="","",VLOOKUP(B55,基础信息!$B$3:$K$10000,5,0))</f>
        <v/>
      </c>
      <c r="K55" s="66" t="str">
        <f t="shared" si="5"/>
        <v/>
      </c>
    </row>
    <row r="56" spans="1:11" ht="30" customHeight="1">
      <c r="A56" s="54">
        <v>54</v>
      </c>
      <c r="B56" s="55" t="str">
        <f>IF(基础信息!B56="","",基础信息!B56)</f>
        <v/>
      </c>
      <c r="C56" s="56" t="str">
        <f>IF(B56="","",VLOOKUP(B56,基础信息!$B$3:$K$10000,2,0))</f>
        <v/>
      </c>
      <c r="D56" s="56" t="str">
        <f>IF(B56="","",VLOOKUP(B56,基础信息!$B$3:$K$10000,3,0))</f>
        <v/>
      </c>
      <c r="E56" s="57" t="str">
        <f>IF(B56="","",SUMIF(入库记录!$C$3:$C$10000,B56,入库记录!$F$3:$F$10000))</f>
        <v/>
      </c>
      <c r="F56" s="57" t="str">
        <f>IF(B56="","",SUMIF(领用记录!$E$3:$E$10000,B56,领用记录!$H$3:$H$10000))</f>
        <v/>
      </c>
      <c r="G56" s="57" t="str">
        <f t="shared" si="3"/>
        <v/>
      </c>
      <c r="H56" s="55" t="str">
        <f>IF(B56="","",VLOOKUP(B56,基础信息!$B$3:$K$10000,4,0))</f>
        <v/>
      </c>
      <c r="I56" s="55" t="str">
        <f t="shared" si="4"/>
        <v/>
      </c>
      <c r="J56" s="57" t="str">
        <f>IF(B56="","",VLOOKUP(B56,基础信息!$B$3:$K$10000,5,0))</f>
        <v/>
      </c>
      <c r="K56" s="65" t="str">
        <f t="shared" si="5"/>
        <v/>
      </c>
    </row>
    <row r="57" spans="1:11" ht="30" customHeight="1">
      <c r="A57" s="58">
        <v>55</v>
      </c>
      <c r="B57" s="59" t="str">
        <f>IF(基础信息!B57="","",基础信息!B57)</f>
        <v/>
      </c>
      <c r="C57" s="60" t="str">
        <f>IF(B57="","",VLOOKUP(B57,基础信息!$B$3:$K$10000,2,0))</f>
        <v/>
      </c>
      <c r="D57" s="60" t="str">
        <f>IF(B57="","",VLOOKUP(B57,基础信息!$B$3:$K$10000,3,0))</f>
        <v/>
      </c>
      <c r="E57" s="61" t="str">
        <f>IF(B57="","",SUMIF(入库记录!$C$3:$C$10000,B57,入库记录!$F$3:$F$10000))</f>
        <v/>
      </c>
      <c r="F57" s="61" t="str">
        <f>IF(B57="","",SUMIF(领用记录!$E$3:$E$10000,B57,领用记录!$H$3:$H$10000))</f>
        <v/>
      </c>
      <c r="G57" s="61" t="str">
        <f t="shared" si="3"/>
        <v/>
      </c>
      <c r="H57" s="59" t="str">
        <f>IF(B57="","",VLOOKUP(B57,基础信息!$B$3:$K$10000,4,0))</f>
        <v/>
      </c>
      <c r="I57" s="59" t="str">
        <f t="shared" si="4"/>
        <v/>
      </c>
      <c r="J57" s="61" t="str">
        <f>IF(B57="","",VLOOKUP(B57,基础信息!$B$3:$K$10000,5,0))</f>
        <v/>
      </c>
      <c r="K57" s="66" t="str">
        <f t="shared" si="5"/>
        <v/>
      </c>
    </row>
    <row r="58" spans="1:11" ht="30" customHeight="1">
      <c r="A58" s="54">
        <v>56</v>
      </c>
      <c r="B58" s="55" t="str">
        <f>IF(基础信息!B58="","",基础信息!B58)</f>
        <v/>
      </c>
      <c r="C58" s="56" t="str">
        <f>IF(B58="","",VLOOKUP(B58,基础信息!$B$3:$K$10000,2,0))</f>
        <v/>
      </c>
      <c r="D58" s="56" t="str">
        <f>IF(B58="","",VLOOKUP(B58,基础信息!$B$3:$K$10000,3,0))</f>
        <v/>
      </c>
      <c r="E58" s="57" t="str">
        <f>IF(B58="","",SUMIF(入库记录!$C$3:$C$10000,B58,入库记录!$F$3:$F$10000))</f>
        <v/>
      </c>
      <c r="F58" s="57" t="str">
        <f>IF(B58="","",SUMIF(领用记录!$E$3:$E$10000,B58,领用记录!$H$3:$H$10000))</f>
        <v/>
      </c>
      <c r="G58" s="57" t="str">
        <f t="shared" si="3"/>
        <v/>
      </c>
      <c r="H58" s="55" t="str">
        <f>IF(B58="","",VLOOKUP(B58,基础信息!$B$3:$K$10000,4,0))</f>
        <v/>
      </c>
      <c r="I58" s="55" t="str">
        <f t="shared" si="4"/>
        <v/>
      </c>
      <c r="J58" s="57" t="str">
        <f>IF(B58="","",VLOOKUP(B58,基础信息!$B$3:$K$10000,5,0))</f>
        <v/>
      </c>
      <c r="K58" s="65" t="str">
        <f t="shared" si="5"/>
        <v/>
      </c>
    </row>
    <row r="59" spans="1:11" ht="30" customHeight="1">
      <c r="A59" s="58">
        <v>57</v>
      </c>
      <c r="B59" s="59" t="str">
        <f>IF(基础信息!B59="","",基础信息!B59)</f>
        <v/>
      </c>
      <c r="C59" s="60" t="str">
        <f>IF(B59="","",VLOOKUP(B59,基础信息!$B$3:$K$10000,2,0))</f>
        <v/>
      </c>
      <c r="D59" s="60" t="str">
        <f>IF(B59="","",VLOOKUP(B59,基础信息!$B$3:$K$10000,3,0))</f>
        <v/>
      </c>
      <c r="E59" s="61" t="str">
        <f>IF(B59="","",SUMIF(入库记录!$C$3:$C$10000,B59,入库记录!$F$3:$F$10000))</f>
        <v/>
      </c>
      <c r="F59" s="61" t="str">
        <f>IF(B59="","",SUMIF(领用记录!$E$3:$E$10000,B59,领用记录!$H$3:$H$10000))</f>
        <v/>
      </c>
      <c r="G59" s="61" t="str">
        <f t="shared" si="3"/>
        <v/>
      </c>
      <c r="H59" s="59" t="str">
        <f>IF(B59="","",VLOOKUP(B59,基础信息!$B$3:$K$10000,4,0))</f>
        <v/>
      </c>
      <c r="I59" s="59" t="str">
        <f t="shared" si="4"/>
        <v/>
      </c>
      <c r="J59" s="61" t="str">
        <f>IF(B59="","",VLOOKUP(B59,基础信息!$B$3:$K$10000,5,0))</f>
        <v/>
      </c>
      <c r="K59" s="66" t="str">
        <f t="shared" si="5"/>
        <v/>
      </c>
    </row>
    <row r="60" spans="1:11" ht="30" customHeight="1">
      <c r="A60" s="54">
        <v>58</v>
      </c>
      <c r="B60" s="55" t="str">
        <f>IF(基础信息!B60="","",基础信息!B60)</f>
        <v/>
      </c>
      <c r="C60" s="56" t="str">
        <f>IF(B60="","",VLOOKUP(B60,基础信息!$B$3:$K$10000,2,0))</f>
        <v/>
      </c>
      <c r="D60" s="56" t="str">
        <f>IF(B60="","",VLOOKUP(B60,基础信息!$B$3:$K$10000,3,0))</f>
        <v/>
      </c>
      <c r="E60" s="57" t="str">
        <f>IF(B60="","",SUMIF(入库记录!$C$3:$C$10000,B60,入库记录!$F$3:$F$10000))</f>
        <v/>
      </c>
      <c r="F60" s="57" t="str">
        <f>IF(B60="","",SUMIF(领用记录!$E$3:$E$10000,B60,领用记录!$H$3:$H$10000))</f>
        <v/>
      </c>
      <c r="G60" s="57" t="str">
        <f t="shared" si="3"/>
        <v/>
      </c>
      <c r="H60" s="55" t="str">
        <f>IF(B60="","",VLOOKUP(B60,基础信息!$B$3:$K$10000,4,0))</f>
        <v/>
      </c>
      <c r="I60" s="55" t="str">
        <f t="shared" si="4"/>
        <v/>
      </c>
      <c r="J60" s="57" t="str">
        <f>IF(B60="","",VLOOKUP(B60,基础信息!$B$3:$K$10000,5,0))</f>
        <v/>
      </c>
      <c r="K60" s="65" t="str">
        <f t="shared" si="5"/>
        <v/>
      </c>
    </row>
    <row r="61" spans="1:11" ht="30" customHeight="1">
      <c r="A61" s="58">
        <v>59</v>
      </c>
      <c r="B61" s="59" t="str">
        <f>IF(基础信息!B61="","",基础信息!B61)</f>
        <v/>
      </c>
      <c r="C61" s="60" t="str">
        <f>IF(B61="","",VLOOKUP(B61,基础信息!$B$3:$K$10000,2,0))</f>
        <v/>
      </c>
      <c r="D61" s="60" t="str">
        <f>IF(B61="","",VLOOKUP(B61,基础信息!$B$3:$K$10000,3,0))</f>
        <v/>
      </c>
      <c r="E61" s="61" t="str">
        <f>IF(B61="","",SUMIF(入库记录!$C$3:$C$10000,B61,入库记录!$F$3:$F$10000))</f>
        <v/>
      </c>
      <c r="F61" s="61" t="str">
        <f>IF(B61="","",SUMIF(领用记录!$E$3:$E$10000,B61,领用记录!$H$3:$H$10000))</f>
        <v/>
      </c>
      <c r="G61" s="61" t="str">
        <f t="shared" si="3"/>
        <v/>
      </c>
      <c r="H61" s="59" t="str">
        <f>IF(B61="","",VLOOKUP(B61,基础信息!$B$3:$K$10000,4,0))</f>
        <v/>
      </c>
      <c r="I61" s="59" t="str">
        <f t="shared" si="4"/>
        <v/>
      </c>
      <c r="J61" s="61" t="str">
        <f>IF(B61="","",VLOOKUP(B61,基础信息!$B$3:$K$10000,5,0))</f>
        <v/>
      </c>
      <c r="K61" s="66" t="str">
        <f t="shared" si="5"/>
        <v/>
      </c>
    </row>
    <row r="62" spans="1:11" ht="30" customHeight="1">
      <c r="A62" s="54">
        <v>60</v>
      </c>
      <c r="B62" s="55" t="str">
        <f>IF(基础信息!B62="","",基础信息!B62)</f>
        <v/>
      </c>
      <c r="C62" s="56" t="str">
        <f>IF(B62="","",VLOOKUP(B62,基础信息!$B$3:$K$10000,2,0))</f>
        <v/>
      </c>
      <c r="D62" s="56" t="str">
        <f>IF(B62="","",VLOOKUP(B62,基础信息!$B$3:$K$10000,3,0))</f>
        <v/>
      </c>
      <c r="E62" s="57" t="str">
        <f>IF(B62="","",SUMIF(入库记录!$C$3:$C$10000,B62,入库记录!$F$3:$F$10000))</f>
        <v/>
      </c>
      <c r="F62" s="57" t="str">
        <f>IF(B62="","",SUMIF(领用记录!$E$3:$E$10000,B62,领用记录!$H$3:$H$10000))</f>
        <v/>
      </c>
      <c r="G62" s="57" t="str">
        <f t="shared" si="3"/>
        <v/>
      </c>
      <c r="H62" s="55" t="str">
        <f>IF(B62="","",VLOOKUP(B62,基础信息!$B$3:$K$10000,4,0))</f>
        <v/>
      </c>
      <c r="I62" s="55" t="str">
        <f t="shared" si="4"/>
        <v/>
      </c>
      <c r="J62" s="57" t="str">
        <f>IF(B62="","",VLOOKUP(B62,基础信息!$B$3:$K$10000,5,0))</f>
        <v/>
      </c>
      <c r="K62" s="65" t="str">
        <f t="shared" si="5"/>
        <v/>
      </c>
    </row>
    <row r="63" spans="1:11" ht="30" customHeight="1">
      <c r="A63" s="58">
        <v>61</v>
      </c>
      <c r="B63" s="59" t="str">
        <f>IF(基础信息!B63="","",基础信息!B63)</f>
        <v/>
      </c>
      <c r="C63" s="60" t="str">
        <f>IF(B63="","",VLOOKUP(B63,基础信息!$B$3:$K$10000,2,0))</f>
        <v/>
      </c>
      <c r="D63" s="60" t="str">
        <f>IF(B63="","",VLOOKUP(B63,基础信息!$B$3:$K$10000,3,0))</f>
        <v/>
      </c>
      <c r="E63" s="61" t="str">
        <f>IF(B63="","",SUMIF(入库记录!$C$3:$C$10000,B63,入库记录!$F$3:$F$10000))</f>
        <v/>
      </c>
      <c r="F63" s="61" t="str">
        <f>IF(B63="","",SUMIF(领用记录!$E$3:$E$10000,B63,领用记录!$H$3:$H$10000))</f>
        <v/>
      </c>
      <c r="G63" s="61" t="str">
        <f t="shared" si="3"/>
        <v/>
      </c>
      <c r="H63" s="59" t="str">
        <f>IF(B63="","",VLOOKUP(B63,基础信息!$B$3:$K$10000,4,0))</f>
        <v/>
      </c>
      <c r="I63" s="59" t="str">
        <f t="shared" si="4"/>
        <v/>
      </c>
      <c r="J63" s="61" t="str">
        <f>IF(B63="","",VLOOKUP(B63,基础信息!$B$3:$K$10000,5,0))</f>
        <v/>
      </c>
      <c r="K63" s="66" t="str">
        <f t="shared" si="5"/>
        <v/>
      </c>
    </row>
    <row r="64" spans="1:11" ht="30" customHeight="1">
      <c r="A64" s="54">
        <v>62</v>
      </c>
      <c r="B64" s="55" t="str">
        <f>IF(基础信息!B64="","",基础信息!B64)</f>
        <v/>
      </c>
      <c r="C64" s="56" t="str">
        <f>IF(B64="","",VLOOKUP(B64,基础信息!$B$3:$K$10000,2,0))</f>
        <v/>
      </c>
      <c r="D64" s="56" t="str">
        <f>IF(B64="","",VLOOKUP(B64,基础信息!$B$3:$K$10000,3,0))</f>
        <v/>
      </c>
      <c r="E64" s="57" t="str">
        <f>IF(B64="","",SUMIF(入库记录!$C$3:$C$10000,B64,入库记录!$F$3:$F$10000))</f>
        <v/>
      </c>
      <c r="F64" s="57" t="str">
        <f>IF(B64="","",SUMIF(领用记录!$E$3:$E$10000,B64,领用记录!$H$3:$H$10000))</f>
        <v/>
      </c>
      <c r="G64" s="57" t="str">
        <f t="shared" si="3"/>
        <v/>
      </c>
      <c r="H64" s="55" t="str">
        <f>IF(B64="","",VLOOKUP(B64,基础信息!$B$3:$K$10000,4,0))</f>
        <v/>
      </c>
      <c r="I64" s="55" t="str">
        <f t="shared" si="4"/>
        <v/>
      </c>
      <c r="J64" s="57" t="str">
        <f>IF(B64="","",VLOOKUP(B64,基础信息!$B$3:$K$10000,5,0))</f>
        <v/>
      </c>
      <c r="K64" s="65" t="str">
        <f t="shared" si="5"/>
        <v/>
      </c>
    </row>
    <row r="65" spans="1:11" ht="30" customHeight="1">
      <c r="A65" s="58">
        <v>63</v>
      </c>
      <c r="B65" s="59" t="str">
        <f>IF(基础信息!B65="","",基础信息!B65)</f>
        <v/>
      </c>
      <c r="C65" s="60" t="str">
        <f>IF(B65="","",VLOOKUP(B65,基础信息!$B$3:$K$10000,2,0))</f>
        <v/>
      </c>
      <c r="D65" s="60" t="str">
        <f>IF(B65="","",VLOOKUP(B65,基础信息!$B$3:$K$10000,3,0))</f>
        <v/>
      </c>
      <c r="E65" s="61" t="str">
        <f>IF(B65="","",SUMIF(入库记录!$C$3:$C$10000,B65,入库记录!$F$3:$F$10000))</f>
        <v/>
      </c>
      <c r="F65" s="61" t="str">
        <f>IF(B65="","",SUMIF(领用记录!$E$3:$E$10000,B65,领用记录!$H$3:$H$10000))</f>
        <v/>
      </c>
      <c r="G65" s="61" t="str">
        <f t="shared" si="3"/>
        <v/>
      </c>
      <c r="H65" s="59" t="str">
        <f>IF(B65="","",VLOOKUP(B65,基础信息!$B$3:$K$10000,4,0))</f>
        <v/>
      </c>
      <c r="I65" s="59" t="str">
        <f t="shared" si="4"/>
        <v/>
      </c>
      <c r="J65" s="61" t="str">
        <f>IF(B65="","",VLOOKUP(B65,基础信息!$B$3:$K$10000,5,0))</f>
        <v/>
      </c>
      <c r="K65" s="66" t="str">
        <f t="shared" si="5"/>
        <v/>
      </c>
    </row>
    <row r="66" spans="1:11" ht="30" customHeight="1">
      <c r="A66" s="54">
        <v>64</v>
      </c>
      <c r="B66" s="55" t="str">
        <f>IF(基础信息!B66="","",基础信息!B66)</f>
        <v/>
      </c>
      <c r="C66" s="56" t="str">
        <f>IF(B66="","",VLOOKUP(B66,基础信息!$B$3:$K$10000,2,0))</f>
        <v/>
      </c>
      <c r="D66" s="56" t="str">
        <f>IF(B66="","",VLOOKUP(B66,基础信息!$B$3:$K$10000,3,0))</f>
        <v/>
      </c>
      <c r="E66" s="57" t="str">
        <f>IF(B66="","",SUMIF(入库记录!$C$3:$C$10000,B66,入库记录!$F$3:$F$10000))</f>
        <v/>
      </c>
      <c r="F66" s="57" t="str">
        <f>IF(B66="","",SUMIF(领用记录!$E$3:$E$10000,B66,领用记录!$H$3:$H$10000))</f>
        <v/>
      </c>
      <c r="G66" s="57" t="str">
        <f t="shared" si="3"/>
        <v/>
      </c>
      <c r="H66" s="55" t="str">
        <f>IF(B66="","",VLOOKUP(B66,基础信息!$B$3:$K$10000,4,0))</f>
        <v/>
      </c>
      <c r="I66" s="55" t="str">
        <f t="shared" si="4"/>
        <v/>
      </c>
      <c r="J66" s="57" t="str">
        <f>IF(B66="","",VLOOKUP(B66,基础信息!$B$3:$K$10000,5,0))</f>
        <v/>
      </c>
      <c r="K66" s="65" t="str">
        <f t="shared" si="5"/>
        <v/>
      </c>
    </row>
    <row r="67" spans="1:11" ht="30" customHeight="1">
      <c r="A67" s="58">
        <v>65</v>
      </c>
      <c r="B67" s="59" t="str">
        <f>IF(基础信息!B67="","",基础信息!B67)</f>
        <v/>
      </c>
      <c r="C67" s="60" t="str">
        <f>IF(B67="","",VLOOKUP(B67,基础信息!$B$3:$K$10000,2,0))</f>
        <v/>
      </c>
      <c r="D67" s="60" t="str">
        <f>IF(B67="","",VLOOKUP(B67,基础信息!$B$3:$K$10000,3,0))</f>
        <v/>
      </c>
      <c r="E67" s="61" t="str">
        <f>IF(B67="","",SUMIF(入库记录!$C$3:$C$10000,B67,入库记录!$F$3:$F$10000))</f>
        <v/>
      </c>
      <c r="F67" s="61" t="str">
        <f>IF(B67="","",SUMIF(领用记录!$E$3:$E$10000,B67,领用记录!$H$3:$H$10000))</f>
        <v/>
      </c>
      <c r="G67" s="61" t="str">
        <f t="shared" si="3"/>
        <v/>
      </c>
      <c r="H67" s="59" t="str">
        <f>IF(B67="","",VLOOKUP(B67,基础信息!$B$3:$K$10000,4,0))</f>
        <v/>
      </c>
      <c r="I67" s="59" t="str">
        <f t="shared" si="4"/>
        <v/>
      </c>
      <c r="J67" s="61" t="str">
        <f>IF(B67="","",VLOOKUP(B67,基础信息!$B$3:$K$10000,5,0))</f>
        <v/>
      </c>
      <c r="K67" s="66" t="str">
        <f t="shared" si="5"/>
        <v/>
      </c>
    </row>
    <row r="68" spans="1:11" ht="30" customHeight="1">
      <c r="A68" s="54">
        <v>66</v>
      </c>
      <c r="B68" s="55" t="str">
        <f>IF(基础信息!B68="","",基础信息!B68)</f>
        <v/>
      </c>
      <c r="C68" s="56" t="str">
        <f>IF(B68="","",VLOOKUP(B68,基础信息!$B$3:$K$10000,2,0))</f>
        <v/>
      </c>
      <c r="D68" s="56" t="str">
        <f>IF(B68="","",VLOOKUP(B68,基础信息!$B$3:$K$10000,3,0))</f>
        <v/>
      </c>
      <c r="E68" s="57" t="str">
        <f>IF(B68="","",SUMIF(入库记录!$C$3:$C$10000,B68,入库记录!$F$3:$F$10000))</f>
        <v/>
      </c>
      <c r="F68" s="57" t="str">
        <f>IF(B68="","",SUMIF(领用记录!$E$3:$E$10000,B68,领用记录!$H$3:$H$10000))</f>
        <v/>
      </c>
      <c r="G68" s="57" t="str">
        <f t="shared" si="3"/>
        <v/>
      </c>
      <c r="H68" s="55" t="str">
        <f>IF(B68="","",VLOOKUP(B68,基础信息!$B$3:$K$10000,4,0))</f>
        <v/>
      </c>
      <c r="I68" s="55" t="str">
        <f t="shared" si="4"/>
        <v/>
      </c>
      <c r="J68" s="57" t="str">
        <f>IF(B68="","",VLOOKUP(B68,基础信息!$B$3:$K$10000,5,0))</f>
        <v/>
      </c>
      <c r="K68" s="65" t="str">
        <f t="shared" si="5"/>
        <v/>
      </c>
    </row>
    <row r="69" spans="1:11" ht="30" customHeight="1">
      <c r="A69" s="58">
        <v>67</v>
      </c>
      <c r="B69" s="59" t="str">
        <f>IF(基础信息!B69="","",基础信息!B69)</f>
        <v/>
      </c>
      <c r="C69" s="60" t="str">
        <f>IF(B69="","",VLOOKUP(B69,基础信息!$B$3:$K$10000,2,0))</f>
        <v/>
      </c>
      <c r="D69" s="60" t="str">
        <f>IF(B69="","",VLOOKUP(B69,基础信息!$B$3:$K$10000,3,0))</f>
        <v/>
      </c>
      <c r="E69" s="61" t="str">
        <f>IF(B69="","",SUMIF(入库记录!$C$3:$C$10000,B69,入库记录!$F$3:$F$10000))</f>
        <v/>
      </c>
      <c r="F69" s="61" t="str">
        <f>IF(B69="","",SUMIF(领用记录!$E$3:$E$10000,B69,领用记录!$H$3:$H$10000))</f>
        <v/>
      </c>
      <c r="G69" s="61" t="str">
        <f t="shared" si="3"/>
        <v/>
      </c>
      <c r="H69" s="59" t="str">
        <f>IF(B69="","",VLOOKUP(B69,基础信息!$B$3:$K$10000,4,0))</f>
        <v/>
      </c>
      <c r="I69" s="59" t="str">
        <f t="shared" si="4"/>
        <v/>
      </c>
      <c r="J69" s="61" t="str">
        <f>IF(B69="","",VLOOKUP(B69,基础信息!$B$3:$K$10000,5,0))</f>
        <v/>
      </c>
      <c r="K69" s="66" t="str">
        <f t="shared" si="5"/>
        <v/>
      </c>
    </row>
    <row r="70" spans="1:11" ht="30" customHeight="1">
      <c r="A70" s="54">
        <v>68</v>
      </c>
      <c r="B70" s="55" t="str">
        <f>IF(基础信息!B70="","",基础信息!B70)</f>
        <v/>
      </c>
      <c r="C70" s="56" t="str">
        <f>IF(B70="","",VLOOKUP(B70,基础信息!$B$3:$K$10000,2,0))</f>
        <v/>
      </c>
      <c r="D70" s="56" t="str">
        <f>IF(B70="","",VLOOKUP(B70,基础信息!$B$3:$K$10000,3,0))</f>
        <v/>
      </c>
      <c r="E70" s="57" t="str">
        <f>IF(B70="","",SUMIF(入库记录!$C$3:$C$10000,B70,入库记录!$F$3:$F$10000))</f>
        <v/>
      </c>
      <c r="F70" s="57" t="str">
        <f>IF(B70="","",SUMIF(领用记录!$E$3:$E$10000,B70,领用记录!$H$3:$H$10000))</f>
        <v/>
      </c>
      <c r="G70" s="57" t="str">
        <f t="shared" si="3"/>
        <v/>
      </c>
      <c r="H70" s="55" t="str">
        <f>IF(B70="","",VLOOKUP(B70,基础信息!$B$3:$K$10000,4,0))</f>
        <v/>
      </c>
      <c r="I70" s="55" t="str">
        <f t="shared" si="4"/>
        <v/>
      </c>
      <c r="J70" s="57" t="str">
        <f>IF(B70="","",VLOOKUP(B70,基础信息!$B$3:$K$10000,5,0))</f>
        <v/>
      </c>
      <c r="K70" s="65" t="str">
        <f t="shared" si="5"/>
        <v/>
      </c>
    </row>
    <row r="71" spans="1:11" ht="30" customHeight="1">
      <c r="A71" s="58">
        <v>69</v>
      </c>
      <c r="B71" s="59" t="str">
        <f>IF(基础信息!B71="","",基础信息!B71)</f>
        <v/>
      </c>
      <c r="C71" s="60" t="str">
        <f>IF(B71="","",VLOOKUP(B71,基础信息!$B$3:$K$10000,2,0))</f>
        <v/>
      </c>
      <c r="D71" s="60" t="str">
        <f>IF(B71="","",VLOOKUP(B71,基础信息!$B$3:$K$10000,3,0))</f>
        <v/>
      </c>
      <c r="E71" s="61" t="str">
        <f>IF(B71="","",SUMIF(入库记录!$C$3:$C$10000,B71,入库记录!$F$3:$F$10000))</f>
        <v/>
      </c>
      <c r="F71" s="61" t="str">
        <f>IF(B71="","",SUMIF(领用记录!$E$3:$E$10000,B71,领用记录!$H$3:$H$10000))</f>
        <v/>
      </c>
      <c r="G71" s="61" t="str">
        <f t="shared" si="3"/>
        <v/>
      </c>
      <c r="H71" s="59" t="str">
        <f>IF(B71="","",VLOOKUP(B71,基础信息!$B$3:$K$10000,4,0))</f>
        <v/>
      </c>
      <c r="I71" s="59" t="str">
        <f t="shared" si="4"/>
        <v/>
      </c>
      <c r="J71" s="61" t="str">
        <f>IF(B71="","",VLOOKUP(B71,基础信息!$B$3:$K$10000,5,0))</f>
        <v/>
      </c>
      <c r="K71" s="66" t="str">
        <f t="shared" si="5"/>
        <v/>
      </c>
    </row>
    <row r="72" spans="1:11" ht="30" customHeight="1">
      <c r="A72" s="54">
        <v>70</v>
      </c>
      <c r="B72" s="55" t="str">
        <f>IF(基础信息!B72="","",基础信息!B72)</f>
        <v/>
      </c>
      <c r="C72" s="56" t="str">
        <f>IF(B72="","",VLOOKUP(B72,基础信息!$B$3:$K$10000,2,0))</f>
        <v/>
      </c>
      <c r="D72" s="56" t="str">
        <f>IF(B72="","",VLOOKUP(B72,基础信息!$B$3:$K$10000,3,0))</f>
        <v/>
      </c>
      <c r="E72" s="57" t="str">
        <f>IF(B72="","",SUMIF(入库记录!$C$3:$C$10000,B72,入库记录!$F$3:$F$10000))</f>
        <v/>
      </c>
      <c r="F72" s="57" t="str">
        <f>IF(B72="","",SUMIF(领用记录!$E$3:$E$10000,B72,领用记录!$H$3:$H$10000))</f>
        <v/>
      </c>
      <c r="G72" s="57" t="str">
        <f t="shared" si="3"/>
        <v/>
      </c>
      <c r="H72" s="55" t="str">
        <f>IF(B72="","",VLOOKUP(B72,基础信息!$B$3:$K$10000,4,0))</f>
        <v/>
      </c>
      <c r="I72" s="55" t="str">
        <f t="shared" si="4"/>
        <v/>
      </c>
      <c r="J72" s="57" t="str">
        <f>IF(B72="","",VLOOKUP(B72,基础信息!$B$3:$K$10000,5,0))</f>
        <v/>
      </c>
      <c r="K72" s="65" t="str">
        <f t="shared" si="5"/>
        <v/>
      </c>
    </row>
    <row r="73" spans="1:11" ht="30" customHeight="1">
      <c r="A73" s="58">
        <v>71</v>
      </c>
      <c r="B73" s="59" t="str">
        <f>IF(基础信息!B73="","",基础信息!B73)</f>
        <v/>
      </c>
      <c r="C73" s="60" t="str">
        <f>IF(B73="","",VLOOKUP(B73,基础信息!$B$3:$K$10000,2,0))</f>
        <v/>
      </c>
      <c r="D73" s="60" t="str">
        <f>IF(B73="","",VLOOKUP(B73,基础信息!$B$3:$K$10000,3,0))</f>
        <v/>
      </c>
      <c r="E73" s="61" t="str">
        <f>IF(B73="","",SUMIF(入库记录!$C$3:$C$10000,B73,入库记录!$F$3:$F$10000))</f>
        <v/>
      </c>
      <c r="F73" s="61" t="str">
        <f>IF(B73="","",SUMIF(领用记录!$E$3:$E$10000,B73,领用记录!$H$3:$H$10000))</f>
        <v/>
      </c>
      <c r="G73" s="61" t="str">
        <f t="shared" si="3"/>
        <v/>
      </c>
      <c r="H73" s="59" t="str">
        <f>IF(B73="","",VLOOKUP(B73,基础信息!$B$3:$K$10000,4,0))</f>
        <v/>
      </c>
      <c r="I73" s="59" t="str">
        <f t="shared" si="4"/>
        <v/>
      </c>
      <c r="J73" s="61" t="str">
        <f>IF(B73="","",VLOOKUP(B73,基础信息!$B$3:$K$10000,5,0))</f>
        <v/>
      </c>
      <c r="K73" s="66" t="str">
        <f t="shared" si="5"/>
        <v/>
      </c>
    </row>
    <row r="74" spans="1:11" ht="30" customHeight="1">
      <c r="A74" s="54">
        <v>72</v>
      </c>
      <c r="B74" s="55" t="str">
        <f>IF(基础信息!B74="","",基础信息!B74)</f>
        <v/>
      </c>
      <c r="C74" s="56" t="str">
        <f>IF(B74="","",VLOOKUP(B74,基础信息!$B$3:$K$10000,2,0))</f>
        <v/>
      </c>
      <c r="D74" s="56" t="str">
        <f>IF(B74="","",VLOOKUP(B74,基础信息!$B$3:$K$10000,3,0))</f>
        <v/>
      </c>
      <c r="E74" s="57" t="str">
        <f>IF(B74="","",SUMIF(入库记录!$C$3:$C$10000,B74,入库记录!$F$3:$F$10000))</f>
        <v/>
      </c>
      <c r="F74" s="57" t="str">
        <f>IF(B74="","",SUMIF(领用记录!$E$3:$E$10000,B74,领用记录!$H$3:$H$10000))</f>
        <v/>
      </c>
      <c r="G74" s="57" t="str">
        <f t="shared" si="3"/>
        <v/>
      </c>
      <c r="H74" s="55" t="str">
        <f>IF(B74="","",VLOOKUP(B74,基础信息!$B$3:$K$10000,4,0))</f>
        <v/>
      </c>
      <c r="I74" s="55" t="str">
        <f t="shared" si="4"/>
        <v/>
      </c>
      <c r="J74" s="57" t="str">
        <f>IF(B74="","",VLOOKUP(B74,基础信息!$B$3:$K$10000,5,0))</f>
        <v/>
      </c>
      <c r="K74" s="65" t="str">
        <f t="shared" si="5"/>
        <v/>
      </c>
    </row>
    <row r="75" spans="1:11" ht="30" customHeight="1">
      <c r="A75" s="58">
        <v>73</v>
      </c>
      <c r="B75" s="59" t="str">
        <f>IF(基础信息!B75="","",基础信息!B75)</f>
        <v/>
      </c>
      <c r="C75" s="60" t="str">
        <f>IF(B75="","",VLOOKUP(B75,基础信息!$B$3:$K$10000,2,0))</f>
        <v/>
      </c>
      <c r="D75" s="60" t="str">
        <f>IF(B75="","",VLOOKUP(B75,基础信息!$B$3:$K$10000,3,0))</f>
        <v/>
      </c>
      <c r="E75" s="61" t="str">
        <f>IF(B75="","",SUMIF(入库记录!$C$3:$C$10000,B75,入库记录!$F$3:$F$10000))</f>
        <v/>
      </c>
      <c r="F75" s="61" t="str">
        <f>IF(B75="","",SUMIF(领用记录!$E$3:$E$10000,B75,领用记录!$H$3:$H$10000))</f>
        <v/>
      </c>
      <c r="G75" s="61" t="str">
        <f t="shared" si="3"/>
        <v/>
      </c>
      <c r="H75" s="59" t="str">
        <f>IF(B75="","",VLOOKUP(B75,基础信息!$B$3:$K$10000,4,0))</f>
        <v/>
      </c>
      <c r="I75" s="59" t="str">
        <f t="shared" si="4"/>
        <v/>
      </c>
      <c r="J75" s="61" t="str">
        <f>IF(B75="","",VLOOKUP(B75,基础信息!$B$3:$K$10000,5,0))</f>
        <v/>
      </c>
      <c r="K75" s="66" t="str">
        <f t="shared" si="5"/>
        <v/>
      </c>
    </row>
    <row r="76" spans="1:11" ht="30" customHeight="1">
      <c r="A76" s="54">
        <v>74</v>
      </c>
      <c r="B76" s="55" t="str">
        <f>IF(基础信息!B76="","",基础信息!B76)</f>
        <v/>
      </c>
      <c r="C76" s="56" t="str">
        <f>IF(B76="","",VLOOKUP(B76,基础信息!$B$3:$K$10000,2,0))</f>
        <v/>
      </c>
      <c r="D76" s="56" t="str">
        <f>IF(B76="","",VLOOKUP(B76,基础信息!$B$3:$K$10000,3,0))</f>
        <v/>
      </c>
      <c r="E76" s="57" t="str">
        <f>IF(B76="","",SUMIF(入库记录!$C$3:$C$10000,B76,入库记录!$F$3:$F$10000))</f>
        <v/>
      </c>
      <c r="F76" s="57" t="str">
        <f>IF(B76="","",SUMIF(领用记录!$E$3:$E$10000,B76,领用记录!$H$3:$H$10000))</f>
        <v/>
      </c>
      <c r="G76" s="57" t="str">
        <f t="shared" si="3"/>
        <v/>
      </c>
      <c r="H76" s="55" t="str">
        <f>IF(B76="","",VLOOKUP(B76,基础信息!$B$3:$K$10000,4,0))</f>
        <v/>
      </c>
      <c r="I76" s="55" t="str">
        <f t="shared" si="4"/>
        <v/>
      </c>
      <c r="J76" s="57" t="str">
        <f>IF(B76="","",VLOOKUP(B76,基础信息!$B$3:$K$10000,5,0))</f>
        <v/>
      </c>
      <c r="K76" s="65" t="str">
        <f t="shared" si="5"/>
        <v/>
      </c>
    </row>
    <row r="77" spans="1:11" ht="30" customHeight="1">
      <c r="A77" s="58">
        <v>75</v>
      </c>
      <c r="B77" s="59" t="str">
        <f>IF(基础信息!B77="","",基础信息!B77)</f>
        <v/>
      </c>
      <c r="C77" s="60" t="str">
        <f>IF(B77="","",VLOOKUP(B77,基础信息!$B$3:$K$10000,2,0))</f>
        <v/>
      </c>
      <c r="D77" s="60" t="str">
        <f>IF(B77="","",VLOOKUP(B77,基础信息!$B$3:$K$10000,3,0))</f>
        <v/>
      </c>
      <c r="E77" s="61" t="str">
        <f>IF(B77="","",SUMIF(入库记录!$C$3:$C$10000,B77,入库记录!$F$3:$F$10000))</f>
        <v/>
      </c>
      <c r="F77" s="61" t="str">
        <f>IF(B77="","",SUMIF(领用记录!$E$3:$E$10000,B77,领用记录!$H$3:$H$10000))</f>
        <v/>
      </c>
      <c r="G77" s="61" t="str">
        <f t="shared" si="3"/>
        <v/>
      </c>
      <c r="H77" s="59" t="str">
        <f>IF(B77="","",VLOOKUP(B77,基础信息!$B$3:$K$10000,4,0))</f>
        <v/>
      </c>
      <c r="I77" s="59" t="str">
        <f t="shared" si="4"/>
        <v/>
      </c>
      <c r="J77" s="61" t="str">
        <f>IF(B77="","",VLOOKUP(B77,基础信息!$B$3:$K$10000,5,0))</f>
        <v/>
      </c>
      <c r="K77" s="66" t="str">
        <f t="shared" si="5"/>
        <v/>
      </c>
    </row>
    <row r="78" spans="1:11" ht="30" customHeight="1">
      <c r="A78" s="54">
        <v>76</v>
      </c>
      <c r="B78" s="55" t="str">
        <f>IF(基础信息!B78="","",基础信息!B78)</f>
        <v/>
      </c>
      <c r="C78" s="56" t="str">
        <f>IF(B78="","",VLOOKUP(B78,基础信息!$B$3:$K$10000,2,0))</f>
        <v/>
      </c>
      <c r="D78" s="56" t="str">
        <f>IF(B78="","",VLOOKUP(B78,基础信息!$B$3:$K$10000,3,0))</f>
        <v/>
      </c>
      <c r="E78" s="57" t="str">
        <f>IF(B78="","",SUMIF(入库记录!$C$3:$C$10000,B78,入库记录!$F$3:$F$10000))</f>
        <v/>
      </c>
      <c r="F78" s="57" t="str">
        <f>IF(B78="","",SUMIF(领用记录!$E$3:$E$10000,B78,领用记录!$H$3:$H$10000))</f>
        <v/>
      </c>
      <c r="G78" s="57" t="str">
        <f t="shared" si="3"/>
        <v/>
      </c>
      <c r="H78" s="55" t="str">
        <f>IF(B78="","",VLOOKUP(B78,基础信息!$B$3:$K$10000,4,0))</f>
        <v/>
      </c>
      <c r="I78" s="55" t="str">
        <f t="shared" si="4"/>
        <v/>
      </c>
      <c r="J78" s="57" t="str">
        <f>IF(B78="","",VLOOKUP(B78,基础信息!$B$3:$K$10000,5,0))</f>
        <v/>
      </c>
      <c r="K78" s="65" t="str">
        <f t="shared" si="5"/>
        <v/>
      </c>
    </row>
    <row r="79" spans="1:11" ht="30" customHeight="1">
      <c r="A79" s="58">
        <v>77</v>
      </c>
      <c r="B79" s="59" t="str">
        <f>IF(基础信息!B79="","",基础信息!B79)</f>
        <v/>
      </c>
      <c r="C79" s="60" t="str">
        <f>IF(B79="","",VLOOKUP(B79,基础信息!$B$3:$K$10000,2,0))</f>
        <v/>
      </c>
      <c r="D79" s="60" t="str">
        <f>IF(B79="","",VLOOKUP(B79,基础信息!$B$3:$K$10000,3,0))</f>
        <v/>
      </c>
      <c r="E79" s="61" t="str">
        <f>IF(B79="","",SUMIF(入库记录!$C$3:$C$10000,B79,入库记录!$F$3:$F$10000))</f>
        <v/>
      </c>
      <c r="F79" s="61" t="str">
        <f>IF(B79="","",SUMIF(领用记录!$E$3:$E$10000,B79,领用记录!$H$3:$H$10000))</f>
        <v/>
      </c>
      <c r="G79" s="61" t="str">
        <f t="shared" si="6" ref="G79:G142">IF(B79="","",E79-F79)</f>
        <v/>
      </c>
      <c r="H79" s="59" t="str">
        <f>IF(B79="","",VLOOKUP(B79,基础信息!$B$3:$K$10000,4,0))</f>
        <v/>
      </c>
      <c r="I79" s="59" t="str">
        <f t="shared" si="7" ref="I79:I142">IF(G79="","",G79*H79)</f>
        <v/>
      </c>
      <c r="J79" s="61" t="str">
        <f>IF(B79="","",VLOOKUP(B79,基础信息!$B$3:$K$10000,5,0))</f>
        <v/>
      </c>
      <c r="K79" s="66" t="str">
        <f t="shared" si="8" ref="K79:K142">IF(C79="","",IF(G79&lt;J79,"需要备货",""))</f>
        <v/>
      </c>
    </row>
    <row r="80" spans="1:11" ht="30" customHeight="1">
      <c r="A80" s="54">
        <v>78</v>
      </c>
      <c r="B80" s="55" t="str">
        <f>IF(基础信息!B80="","",基础信息!B80)</f>
        <v/>
      </c>
      <c r="C80" s="56" t="str">
        <f>IF(B80="","",VLOOKUP(B80,基础信息!$B$3:$K$10000,2,0))</f>
        <v/>
      </c>
      <c r="D80" s="56" t="str">
        <f>IF(B80="","",VLOOKUP(B80,基础信息!$B$3:$K$10000,3,0))</f>
        <v/>
      </c>
      <c r="E80" s="57" t="str">
        <f>IF(B80="","",SUMIF(入库记录!$C$3:$C$10000,B80,入库记录!$F$3:$F$10000))</f>
        <v/>
      </c>
      <c r="F80" s="57" t="str">
        <f>IF(B80="","",SUMIF(领用记录!$E$3:$E$10000,B80,领用记录!$H$3:$H$10000))</f>
        <v/>
      </c>
      <c r="G80" s="57" t="str">
        <f t="shared" si="6"/>
        <v/>
      </c>
      <c r="H80" s="55" t="str">
        <f>IF(B80="","",VLOOKUP(B80,基础信息!$B$3:$K$10000,4,0))</f>
        <v/>
      </c>
      <c r="I80" s="55" t="str">
        <f t="shared" si="7"/>
        <v/>
      </c>
      <c r="J80" s="57" t="str">
        <f>IF(B80="","",VLOOKUP(B80,基础信息!$B$3:$K$10000,5,0))</f>
        <v/>
      </c>
      <c r="K80" s="65" t="str">
        <f t="shared" si="8"/>
        <v/>
      </c>
    </row>
    <row r="81" spans="1:11" ht="30" customHeight="1">
      <c r="A81" s="58">
        <v>79</v>
      </c>
      <c r="B81" s="59" t="str">
        <f>IF(基础信息!B81="","",基础信息!B81)</f>
        <v/>
      </c>
      <c r="C81" s="60" t="str">
        <f>IF(B81="","",VLOOKUP(B81,基础信息!$B$3:$K$10000,2,0))</f>
        <v/>
      </c>
      <c r="D81" s="60" t="str">
        <f>IF(B81="","",VLOOKUP(B81,基础信息!$B$3:$K$10000,3,0))</f>
        <v/>
      </c>
      <c r="E81" s="61" t="str">
        <f>IF(B81="","",SUMIF(入库记录!$C$3:$C$10000,B81,入库记录!$F$3:$F$10000))</f>
        <v/>
      </c>
      <c r="F81" s="61" t="str">
        <f>IF(B81="","",SUMIF(领用记录!$E$3:$E$10000,B81,领用记录!$H$3:$H$10000))</f>
        <v/>
      </c>
      <c r="G81" s="61" t="str">
        <f t="shared" si="6"/>
        <v/>
      </c>
      <c r="H81" s="59" t="str">
        <f>IF(B81="","",VLOOKUP(B81,基础信息!$B$3:$K$10000,4,0))</f>
        <v/>
      </c>
      <c r="I81" s="59" t="str">
        <f t="shared" si="7"/>
        <v/>
      </c>
      <c r="J81" s="61" t="str">
        <f>IF(B81="","",VLOOKUP(B81,基础信息!$B$3:$K$10000,5,0))</f>
        <v/>
      </c>
      <c r="K81" s="66" t="str">
        <f t="shared" si="8"/>
        <v/>
      </c>
    </row>
    <row r="82" spans="1:11" ht="30" customHeight="1">
      <c r="A82" s="54">
        <v>80</v>
      </c>
      <c r="B82" s="55" t="str">
        <f>IF(基础信息!B82="","",基础信息!B82)</f>
        <v/>
      </c>
      <c r="C82" s="56" t="str">
        <f>IF(B82="","",VLOOKUP(B82,基础信息!$B$3:$K$10000,2,0))</f>
        <v/>
      </c>
      <c r="D82" s="56" t="str">
        <f>IF(B82="","",VLOOKUP(B82,基础信息!$B$3:$K$10000,3,0))</f>
        <v/>
      </c>
      <c r="E82" s="57" t="str">
        <f>IF(B82="","",SUMIF(入库记录!$C$3:$C$10000,B82,入库记录!$F$3:$F$10000))</f>
        <v/>
      </c>
      <c r="F82" s="57" t="str">
        <f>IF(B82="","",SUMIF(领用记录!$E$3:$E$10000,B82,领用记录!$H$3:$H$10000))</f>
        <v/>
      </c>
      <c r="G82" s="57" t="str">
        <f t="shared" si="6"/>
        <v/>
      </c>
      <c r="H82" s="55" t="str">
        <f>IF(B82="","",VLOOKUP(B82,基础信息!$B$3:$K$10000,4,0))</f>
        <v/>
      </c>
      <c r="I82" s="55" t="str">
        <f t="shared" si="7"/>
        <v/>
      </c>
      <c r="J82" s="57" t="str">
        <f>IF(B82="","",VLOOKUP(B82,基础信息!$B$3:$K$10000,5,0))</f>
        <v/>
      </c>
      <c r="K82" s="65" t="str">
        <f t="shared" si="8"/>
        <v/>
      </c>
    </row>
    <row r="83" spans="1:11" ht="30" customHeight="1">
      <c r="A83" s="58">
        <v>81</v>
      </c>
      <c r="B83" s="59" t="str">
        <f>IF(基础信息!B83="","",基础信息!B83)</f>
        <v/>
      </c>
      <c r="C83" s="60" t="str">
        <f>IF(B83="","",VLOOKUP(B83,基础信息!$B$3:$K$10000,2,0))</f>
        <v/>
      </c>
      <c r="D83" s="60" t="str">
        <f>IF(B83="","",VLOOKUP(B83,基础信息!$B$3:$K$10000,3,0))</f>
        <v/>
      </c>
      <c r="E83" s="61" t="str">
        <f>IF(B83="","",SUMIF(入库记录!$C$3:$C$10000,B83,入库记录!$F$3:$F$10000))</f>
        <v/>
      </c>
      <c r="F83" s="61" t="str">
        <f>IF(B83="","",SUMIF(领用记录!$E$3:$E$10000,B83,领用记录!$H$3:$H$10000))</f>
        <v/>
      </c>
      <c r="G83" s="61" t="str">
        <f t="shared" si="6"/>
        <v/>
      </c>
      <c r="H83" s="59" t="str">
        <f>IF(B83="","",VLOOKUP(B83,基础信息!$B$3:$K$10000,4,0))</f>
        <v/>
      </c>
      <c r="I83" s="59" t="str">
        <f t="shared" si="7"/>
        <v/>
      </c>
      <c r="J83" s="61" t="str">
        <f>IF(B83="","",VLOOKUP(B83,基础信息!$B$3:$K$10000,5,0))</f>
        <v/>
      </c>
      <c r="K83" s="66" t="str">
        <f t="shared" si="8"/>
        <v/>
      </c>
    </row>
    <row r="84" spans="1:11" ht="30" customHeight="1">
      <c r="A84" s="54">
        <v>82</v>
      </c>
      <c r="B84" s="55" t="str">
        <f>IF(基础信息!B84="","",基础信息!B84)</f>
        <v/>
      </c>
      <c r="C84" s="56" t="str">
        <f>IF(B84="","",VLOOKUP(B84,基础信息!$B$3:$K$10000,2,0))</f>
        <v/>
      </c>
      <c r="D84" s="56" t="str">
        <f>IF(B84="","",VLOOKUP(B84,基础信息!$B$3:$K$10000,3,0))</f>
        <v/>
      </c>
      <c r="E84" s="57" t="str">
        <f>IF(B84="","",SUMIF(入库记录!$C$3:$C$10000,B84,入库记录!$F$3:$F$10000))</f>
        <v/>
      </c>
      <c r="F84" s="57" t="str">
        <f>IF(B84="","",SUMIF(领用记录!$E$3:$E$10000,B84,领用记录!$H$3:$H$10000))</f>
        <v/>
      </c>
      <c r="G84" s="57" t="str">
        <f t="shared" si="6"/>
        <v/>
      </c>
      <c r="H84" s="55" t="str">
        <f>IF(B84="","",VLOOKUP(B84,基础信息!$B$3:$K$10000,4,0))</f>
        <v/>
      </c>
      <c r="I84" s="55" t="str">
        <f t="shared" si="7"/>
        <v/>
      </c>
      <c r="J84" s="57" t="str">
        <f>IF(B84="","",VLOOKUP(B84,基础信息!$B$3:$K$10000,5,0))</f>
        <v/>
      </c>
      <c r="K84" s="65" t="str">
        <f t="shared" si="8"/>
        <v/>
      </c>
    </row>
    <row r="85" spans="1:11" ht="30" customHeight="1">
      <c r="A85" s="58">
        <v>83</v>
      </c>
      <c r="B85" s="59" t="str">
        <f>IF(基础信息!B85="","",基础信息!B85)</f>
        <v/>
      </c>
      <c r="C85" s="60" t="str">
        <f>IF(B85="","",VLOOKUP(B85,基础信息!$B$3:$K$10000,2,0))</f>
        <v/>
      </c>
      <c r="D85" s="60" t="str">
        <f>IF(B85="","",VLOOKUP(B85,基础信息!$B$3:$K$10000,3,0))</f>
        <v/>
      </c>
      <c r="E85" s="61" t="str">
        <f>IF(B85="","",SUMIF(入库记录!$C$3:$C$10000,B85,入库记录!$F$3:$F$10000))</f>
        <v/>
      </c>
      <c r="F85" s="61" t="str">
        <f>IF(B85="","",SUMIF(领用记录!$E$3:$E$10000,B85,领用记录!$H$3:$H$10000))</f>
        <v/>
      </c>
      <c r="G85" s="61" t="str">
        <f t="shared" si="6"/>
        <v/>
      </c>
      <c r="H85" s="59" t="str">
        <f>IF(B85="","",VLOOKUP(B85,基础信息!$B$3:$K$10000,4,0))</f>
        <v/>
      </c>
      <c r="I85" s="59" t="str">
        <f t="shared" si="7"/>
        <v/>
      </c>
      <c r="J85" s="61" t="str">
        <f>IF(B85="","",VLOOKUP(B85,基础信息!$B$3:$K$10000,5,0))</f>
        <v/>
      </c>
      <c r="K85" s="66" t="str">
        <f t="shared" si="8"/>
        <v/>
      </c>
    </row>
    <row r="86" spans="1:11" ht="30" customHeight="1">
      <c r="A86" s="54">
        <v>84</v>
      </c>
      <c r="B86" s="55" t="str">
        <f>IF(基础信息!B86="","",基础信息!B86)</f>
        <v/>
      </c>
      <c r="C86" s="56" t="str">
        <f>IF(B86="","",VLOOKUP(B86,基础信息!$B$3:$K$10000,2,0))</f>
        <v/>
      </c>
      <c r="D86" s="56" t="str">
        <f>IF(B86="","",VLOOKUP(B86,基础信息!$B$3:$K$10000,3,0))</f>
        <v/>
      </c>
      <c r="E86" s="57" t="str">
        <f>IF(B86="","",SUMIF(入库记录!$C$3:$C$10000,B86,入库记录!$F$3:$F$10000))</f>
        <v/>
      </c>
      <c r="F86" s="57" t="str">
        <f>IF(B86="","",SUMIF(领用记录!$E$3:$E$10000,B86,领用记录!$H$3:$H$10000))</f>
        <v/>
      </c>
      <c r="G86" s="57" t="str">
        <f t="shared" si="6"/>
        <v/>
      </c>
      <c r="H86" s="55" t="str">
        <f>IF(B86="","",VLOOKUP(B86,基础信息!$B$3:$K$10000,4,0))</f>
        <v/>
      </c>
      <c r="I86" s="55" t="str">
        <f t="shared" si="7"/>
        <v/>
      </c>
      <c r="J86" s="57" t="str">
        <f>IF(B86="","",VLOOKUP(B86,基础信息!$B$3:$K$10000,5,0))</f>
        <v/>
      </c>
      <c r="K86" s="65" t="str">
        <f t="shared" si="8"/>
        <v/>
      </c>
    </row>
    <row r="87" spans="1:11" ht="30" customHeight="1">
      <c r="A87" s="58">
        <v>85</v>
      </c>
      <c r="B87" s="59" t="str">
        <f>IF(基础信息!B87="","",基础信息!B87)</f>
        <v/>
      </c>
      <c r="C87" s="60" t="str">
        <f>IF(B87="","",VLOOKUP(B87,基础信息!$B$3:$K$10000,2,0))</f>
        <v/>
      </c>
      <c r="D87" s="60" t="str">
        <f>IF(B87="","",VLOOKUP(B87,基础信息!$B$3:$K$10000,3,0))</f>
        <v/>
      </c>
      <c r="E87" s="61" t="str">
        <f>IF(B87="","",SUMIF(入库记录!$C$3:$C$10000,B87,入库记录!$F$3:$F$10000))</f>
        <v/>
      </c>
      <c r="F87" s="61" t="str">
        <f>IF(B87="","",SUMIF(领用记录!$E$3:$E$10000,B87,领用记录!$H$3:$H$10000))</f>
        <v/>
      </c>
      <c r="G87" s="61" t="str">
        <f t="shared" si="6"/>
        <v/>
      </c>
      <c r="H87" s="59" t="str">
        <f>IF(B87="","",VLOOKUP(B87,基础信息!$B$3:$K$10000,4,0))</f>
        <v/>
      </c>
      <c r="I87" s="59" t="str">
        <f t="shared" si="7"/>
        <v/>
      </c>
      <c r="J87" s="61" t="str">
        <f>IF(B87="","",VLOOKUP(B87,基础信息!$B$3:$K$10000,5,0))</f>
        <v/>
      </c>
      <c r="K87" s="66" t="str">
        <f t="shared" si="8"/>
        <v/>
      </c>
    </row>
    <row r="88" spans="1:11" ht="30" customHeight="1">
      <c r="A88" s="54">
        <v>86</v>
      </c>
      <c r="B88" s="55" t="str">
        <f>IF(基础信息!B88="","",基础信息!B88)</f>
        <v/>
      </c>
      <c r="C88" s="56" t="str">
        <f>IF(B88="","",VLOOKUP(B88,基础信息!$B$3:$K$10000,2,0))</f>
        <v/>
      </c>
      <c r="D88" s="56" t="str">
        <f>IF(B88="","",VLOOKUP(B88,基础信息!$B$3:$K$10000,3,0))</f>
        <v/>
      </c>
      <c r="E88" s="57" t="str">
        <f>IF(B88="","",SUMIF(入库记录!$C$3:$C$10000,B88,入库记录!$F$3:$F$10000))</f>
        <v/>
      </c>
      <c r="F88" s="57" t="str">
        <f>IF(B88="","",SUMIF(领用记录!$E$3:$E$10000,B88,领用记录!$H$3:$H$10000))</f>
        <v/>
      </c>
      <c r="G88" s="57" t="str">
        <f t="shared" si="6"/>
        <v/>
      </c>
      <c r="H88" s="55" t="str">
        <f>IF(B88="","",VLOOKUP(B88,基础信息!$B$3:$K$10000,4,0))</f>
        <v/>
      </c>
      <c r="I88" s="55" t="str">
        <f t="shared" si="7"/>
        <v/>
      </c>
      <c r="J88" s="57" t="str">
        <f>IF(B88="","",VLOOKUP(B88,基础信息!$B$3:$K$10000,5,0))</f>
        <v/>
      </c>
      <c r="K88" s="65" t="str">
        <f t="shared" si="8"/>
        <v/>
      </c>
    </row>
    <row r="89" spans="1:11" ht="30" customHeight="1">
      <c r="A89" s="58">
        <v>87</v>
      </c>
      <c r="B89" s="59" t="str">
        <f>IF(基础信息!B89="","",基础信息!B89)</f>
        <v/>
      </c>
      <c r="C89" s="60" t="str">
        <f>IF(B89="","",VLOOKUP(B89,基础信息!$B$3:$K$10000,2,0))</f>
        <v/>
      </c>
      <c r="D89" s="60" t="str">
        <f>IF(B89="","",VLOOKUP(B89,基础信息!$B$3:$K$10000,3,0))</f>
        <v/>
      </c>
      <c r="E89" s="61" t="str">
        <f>IF(B89="","",SUMIF(入库记录!$C$3:$C$10000,B89,入库记录!$F$3:$F$10000))</f>
        <v/>
      </c>
      <c r="F89" s="61" t="str">
        <f>IF(B89="","",SUMIF(领用记录!$E$3:$E$10000,B89,领用记录!$H$3:$H$10000))</f>
        <v/>
      </c>
      <c r="G89" s="61" t="str">
        <f t="shared" si="6"/>
        <v/>
      </c>
      <c r="H89" s="59" t="str">
        <f>IF(B89="","",VLOOKUP(B89,基础信息!$B$3:$K$10000,4,0))</f>
        <v/>
      </c>
      <c r="I89" s="59" t="str">
        <f t="shared" si="7"/>
        <v/>
      </c>
      <c r="J89" s="61" t="str">
        <f>IF(B89="","",VLOOKUP(B89,基础信息!$B$3:$K$10000,5,0))</f>
        <v/>
      </c>
      <c r="K89" s="66" t="str">
        <f t="shared" si="8"/>
        <v/>
      </c>
    </row>
    <row r="90" spans="1:11" ht="30" customHeight="1">
      <c r="A90" s="54">
        <v>88</v>
      </c>
      <c r="B90" s="55" t="str">
        <f>IF(基础信息!B90="","",基础信息!B90)</f>
        <v/>
      </c>
      <c r="C90" s="56" t="str">
        <f>IF(B90="","",VLOOKUP(B90,基础信息!$B$3:$K$10000,2,0))</f>
        <v/>
      </c>
      <c r="D90" s="56" t="str">
        <f>IF(B90="","",VLOOKUP(B90,基础信息!$B$3:$K$10000,3,0))</f>
        <v/>
      </c>
      <c r="E90" s="57" t="str">
        <f>IF(B90="","",SUMIF(入库记录!$C$3:$C$10000,B90,入库记录!$F$3:$F$10000))</f>
        <v/>
      </c>
      <c r="F90" s="57" t="str">
        <f>IF(B90="","",SUMIF(领用记录!$E$3:$E$10000,B90,领用记录!$H$3:$H$10000))</f>
        <v/>
      </c>
      <c r="G90" s="57" t="str">
        <f t="shared" si="6"/>
        <v/>
      </c>
      <c r="H90" s="55" t="str">
        <f>IF(B90="","",VLOOKUP(B90,基础信息!$B$3:$K$10000,4,0))</f>
        <v/>
      </c>
      <c r="I90" s="55" t="str">
        <f t="shared" si="7"/>
        <v/>
      </c>
      <c r="J90" s="57" t="str">
        <f>IF(B90="","",VLOOKUP(B90,基础信息!$B$3:$K$10000,5,0))</f>
        <v/>
      </c>
      <c r="K90" s="65" t="str">
        <f t="shared" si="8"/>
        <v/>
      </c>
    </row>
    <row r="91" spans="1:11" ht="30" customHeight="1">
      <c r="A91" s="58">
        <v>89</v>
      </c>
      <c r="B91" s="59" t="str">
        <f>IF(基础信息!B91="","",基础信息!B91)</f>
        <v/>
      </c>
      <c r="C91" s="60" t="str">
        <f>IF(B91="","",VLOOKUP(B91,基础信息!$B$3:$K$10000,2,0))</f>
        <v/>
      </c>
      <c r="D91" s="60" t="str">
        <f>IF(B91="","",VLOOKUP(B91,基础信息!$B$3:$K$10000,3,0))</f>
        <v/>
      </c>
      <c r="E91" s="61" t="str">
        <f>IF(B91="","",SUMIF(入库记录!$C$3:$C$10000,B91,入库记录!$F$3:$F$10000))</f>
        <v/>
      </c>
      <c r="F91" s="61" t="str">
        <f>IF(B91="","",SUMIF(领用记录!$E$3:$E$10000,B91,领用记录!$H$3:$H$10000))</f>
        <v/>
      </c>
      <c r="G91" s="61" t="str">
        <f t="shared" si="6"/>
        <v/>
      </c>
      <c r="H91" s="59" t="str">
        <f>IF(B91="","",VLOOKUP(B91,基础信息!$B$3:$K$10000,4,0))</f>
        <v/>
      </c>
      <c r="I91" s="59" t="str">
        <f t="shared" si="7"/>
        <v/>
      </c>
      <c r="J91" s="61" t="str">
        <f>IF(B91="","",VLOOKUP(B91,基础信息!$B$3:$K$10000,5,0))</f>
        <v/>
      </c>
      <c r="K91" s="66" t="str">
        <f t="shared" si="8"/>
        <v/>
      </c>
    </row>
    <row r="92" spans="1:11" ht="30" customHeight="1">
      <c r="A92" s="54">
        <v>90</v>
      </c>
      <c r="B92" s="55" t="str">
        <f>IF(基础信息!B92="","",基础信息!B92)</f>
        <v/>
      </c>
      <c r="C92" s="56" t="str">
        <f>IF(B92="","",VLOOKUP(B92,基础信息!$B$3:$K$10000,2,0))</f>
        <v/>
      </c>
      <c r="D92" s="56" t="str">
        <f>IF(B92="","",VLOOKUP(B92,基础信息!$B$3:$K$10000,3,0))</f>
        <v/>
      </c>
      <c r="E92" s="57" t="str">
        <f>IF(B92="","",SUMIF(入库记录!$C$3:$C$10000,B92,入库记录!$F$3:$F$10000))</f>
        <v/>
      </c>
      <c r="F92" s="57" t="str">
        <f>IF(B92="","",SUMIF(领用记录!$E$3:$E$10000,B92,领用记录!$H$3:$H$10000))</f>
        <v/>
      </c>
      <c r="G92" s="57" t="str">
        <f t="shared" si="6"/>
        <v/>
      </c>
      <c r="H92" s="55" t="str">
        <f>IF(B92="","",VLOOKUP(B92,基础信息!$B$3:$K$10000,4,0))</f>
        <v/>
      </c>
      <c r="I92" s="55" t="str">
        <f t="shared" si="7"/>
        <v/>
      </c>
      <c r="J92" s="57" t="str">
        <f>IF(B92="","",VLOOKUP(B92,基础信息!$B$3:$K$10000,5,0))</f>
        <v/>
      </c>
      <c r="K92" s="65" t="str">
        <f t="shared" si="8"/>
        <v/>
      </c>
    </row>
    <row r="93" spans="1:11" ht="30" customHeight="1">
      <c r="A93" s="58">
        <v>91</v>
      </c>
      <c r="B93" s="59" t="str">
        <f>IF(基础信息!B93="","",基础信息!B93)</f>
        <v/>
      </c>
      <c r="C93" s="60" t="str">
        <f>IF(B93="","",VLOOKUP(B93,基础信息!$B$3:$K$10000,2,0))</f>
        <v/>
      </c>
      <c r="D93" s="60" t="str">
        <f>IF(B93="","",VLOOKUP(B93,基础信息!$B$3:$K$10000,3,0))</f>
        <v/>
      </c>
      <c r="E93" s="61" t="str">
        <f>IF(B93="","",SUMIF(入库记录!$C$3:$C$10000,B93,入库记录!$F$3:$F$10000))</f>
        <v/>
      </c>
      <c r="F93" s="61" t="str">
        <f>IF(B93="","",SUMIF(领用记录!$E$3:$E$10000,B93,领用记录!$H$3:$H$10000))</f>
        <v/>
      </c>
      <c r="G93" s="61" t="str">
        <f t="shared" si="6"/>
        <v/>
      </c>
      <c r="H93" s="59" t="str">
        <f>IF(B93="","",VLOOKUP(B93,基础信息!$B$3:$K$10000,4,0))</f>
        <v/>
      </c>
      <c r="I93" s="59" t="str">
        <f t="shared" si="7"/>
        <v/>
      </c>
      <c r="J93" s="61" t="str">
        <f>IF(B93="","",VLOOKUP(B93,基础信息!$B$3:$K$10000,5,0))</f>
        <v/>
      </c>
      <c r="K93" s="66" t="str">
        <f t="shared" si="8"/>
        <v/>
      </c>
    </row>
    <row r="94" spans="1:11" ht="30" customHeight="1">
      <c r="A94" s="54">
        <v>92</v>
      </c>
      <c r="B94" s="55" t="str">
        <f>IF(基础信息!B94="","",基础信息!B94)</f>
        <v/>
      </c>
      <c r="C94" s="56" t="str">
        <f>IF(B94="","",VLOOKUP(B94,基础信息!$B$3:$K$10000,2,0))</f>
        <v/>
      </c>
      <c r="D94" s="56" t="str">
        <f>IF(B94="","",VLOOKUP(B94,基础信息!$B$3:$K$10000,3,0))</f>
        <v/>
      </c>
      <c r="E94" s="57" t="str">
        <f>IF(B94="","",SUMIF(入库记录!$C$3:$C$10000,B94,入库记录!$F$3:$F$10000))</f>
        <v/>
      </c>
      <c r="F94" s="57" t="str">
        <f>IF(B94="","",SUMIF(领用记录!$E$3:$E$10000,B94,领用记录!$H$3:$H$10000))</f>
        <v/>
      </c>
      <c r="G94" s="57" t="str">
        <f t="shared" si="6"/>
        <v/>
      </c>
      <c r="H94" s="55" t="str">
        <f>IF(B94="","",VLOOKUP(B94,基础信息!$B$3:$K$10000,4,0))</f>
        <v/>
      </c>
      <c r="I94" s="55" t="str">
        <f t="shared" si="7"/>
        <v/>
      </c>
      <c r="J94" s="57" t="str">
        <f>IF(B94="","",VLOOKUP(B94,基础信息!$B$3:$K$10000,5,0))</f>
        <v/>
      </c>
      <c r="K94" s="65" t="str">
        <f t="shared" si="8"/>
        <v/>
      </c>
    </row>
    <row r="95" spans="1:11" ht="30" customHeight="1">
      <c r="A95" s="58">
        <v>93</v>
      </c>
      <c r="B95" s="59" t="str">
        <f>IF(基础信息!B95="","",基础信息!B95)</f>
        <v/>
      </c>
      <c r="C95" s="60" t="str">
        <f>IF(B95="","",VLOOKUP(B95,基础信息!$B$3:$K$10000,2,0))</f>
        <v/>
      </c>
      <c r="D95" s="60" t="str">
        <f>IF(B95="","",VLOOKUP(B95,基础信息!$B$3:$K$10000,3,0))</f>
        <v/>
      </c>
      <c r="E95" s="61" t="str">
        <f>IF(B95="","",SUMIF(入库记录!$C$3:$C$10000,B95,入库记录!$F$3:$F$10000))</f>
        <v/>
      </c>
      <c r="F95" s="61" t="str">
        <f>IF(B95="","",SUMIF(领用记录!$E$3:$E$10000,B95,领用记录!$H$3:$H$10000))</f>
        <v/>
      </c>
      <c r="G95" s="61" t="str">
        <f t="shared" si="6"/>
        <v/>
      </c>
      <c r="H95" s="59" t="str">
        <f>IF(B95="","",VLOOKUP(B95,基础信息!$B$3:$K$10000,4,0))</f>
        <v/>
      </c>
      <c r="I95" s="59" t="str">
        <f t="shared" si="7"/>
        <v/>
      </c>
      <c r="J95" s="61" t="str">
        <f>IF(B95="","",VLOOKUP(B95,基础信息!$B$3:$K$10000,5,0))</f>
        <v/>
      </c>
      <c r="K95" s="66" t="str">
        <f t="shared" si="8"/>
        <v/>
      </c>
    </row>
    <row r="96" spans="1:11" ht="30" customHeight="1">
      <c r="A96" s="54">
        <v>94</v>
      </c>
      <c r="B96" s="55" t="str">
        <f>IF(基础信息!B96="","",基础信息!B96)</f>
        <v/>
      </c>
      <c r="C96" s="56" t="str">
        <f>IF(B96="","",VLOOKUP(B96,基础信息!$B$3:$K$10000,2,0))</f>
        <v/>
      </c>
      <c r="D96" s="56" t="str">
        <f>IF(B96="","",VLOOKUP(B96,基础信息!$B$3:$K$10000,3,0))</f>
        <v/>
      </c>
      <c r="E96" s="57" t="str">
        <f>IF(B96="","",SUMIF(入库记录!$C$3:$C$10000,B96,入库记录!$F$3:$F$10000))</f>
        <v/>
      </c>
      <c r="F96" s="57" t="str">
        <f>IF(B96="","",SUMIF(领用记录!$E$3:$E$10000,B96,领用记录!$H$3:$H$10000))</f>
        <v/>
      </c>
      <c r="G96" s="57" t="str">
        <f t="shared" si="6"/>
        <v/>
      </c>
      <c r="H96" s="55" t="str">
        <f>IF(B96="","",VLOOKUP(B96,基础信息!$B$3:$K$10000,4,0))</f>
        <v/>
      </c>
      <c r="I96" s="55" t="str">
        <f t="shared" si="7"/>
        <v/>
      </c>
      <c r="J96" s="57" t="str">
        <f>IF(B96="","",VLOOKUP(B96,基础信息!$B$3:$K$10000,5,0))</f>
        <v/>
      </c>
      <c r="K96" s="65" t="str">
        <f t="shared" si="8"/>
        <v/>
      </c>
    </row>
    <row r="97" spans="1:11" ht="30" customHeight="1">
      <c r="A97" s="58">
        <v>95</v>
      </c>
      <c r="B97" s="59" t="str">
        <f>IF(基础信息!B97="","",基础信息!B97)</f>
        <v/>
      </c>
      <c r="C97" s="60" t="str">
        <f>IF(B97="","",VLOOKUP(B97,基础信息!$B$3:$K$10000,2,0))</f>
        <v/>
      </c>
      <c r="D97" s="60" t="str">
        <f>IF(B97="","",VLOOKUP(B97,基础信息!$B$3:$K$10000,3,0))</f>
        <v/>
      </c>
      <c r="E97" s="61" t="str">
        <f>IF(B97="","",SUMIF(入库记录!$C$3:$C$10000,B97,入库记录!$F$3:$F$10000))</f>
        <v/>
      </c>
      <c r="F97" s="61" t="str">
        <f>IF(B97="","",SUMIF(领用记录!$E$3:$E$10000,B97,领用记录!$H$3:$H$10000))</f>
        <v/>
      </c>
      <c r="G97" s="61" t="str">
        <f t="shared" si="6"/>
        <v/>
      </c>
      <c r="H97" s="59" t="str">
        <f>IF(B97="","",VLOOKUP(B97,基础信息!$B$3:$K$10000,4,0))</f>
        <v/>
      </c>
      <c r="I97" s="59" t="str">
        <f t="shared" si="7"/>
        <v/>
      </c>
      <c r="J97" s="61" t="str">
        <f>IF(B97="","",VLOOKUP(B97,基础信息!$B$3:$K$10000,5,0))</f>
        <v/>
      </c>
      <c r="K97" s="66" t="str">
        <f t="shared" si="8"/>
        <v/>
      </c>
    </row>
    <row r="98" spans="1:11" ht="30" customHeight="1">
      <c r="A98" s="54">
        <v>96</v>
      </c>
      <c r="B98" s="55" t="str">
        <f>IF(基础信息!B98="","",基础信息!B98)</f>
        <v/>
      </c>
      <c r="C98" s="56" t="str">
        <f>IF(B98="","",VLOOKUP(B98,基础信息!$B$3:$K$10000,2,0))</f>
        <v/>
      </c>
      <c r="D98" s="56" t="str">
        <f>IF(B98="","",VLOOKUP(B98,基础信息!$B$3:$K$10000,3,0))</f>
        <v/>
      </c>
      <c r="E98" s="57" t="str">
        <f>IF(B98="","",SUMIF(入库记录!$C$3:$C$10000,B98,入库记录!$F$3:$F$10000))</f>
        <v/>
      </c>
      <c r="F98" s="57" t="str">
        <f>IF(B98="","",SUMIF(领用记录!$E$3:$E$10000,B98,领用记录!$H$3:$H$10000))</f>
        <v/>
      </c>
      <c r="G98" s="57" t="str">
        <f t="shared" si="6"/>
        <v/>
      </c>
      <c r="H98" s="55" t="str">
        <f>IF(B98="","",VLOOKUP(B98,基础信息!$B$3:$K$10000,4,0))</f>
        <v/>
      </c>
      <c r="I98" s="55" t="str">
        <f t="shared" si="7"/>
        <v/>
      </c>
      <c r="J98" s="57" t="str">
        <f>IF(B98="","",VLOOKUP(B98,基础信息!$B$3:$K$10000,5,0))</f>
        <v/>
      </c>
      <c r="K98" s="65" t="str">
        <f t="shared" si="8"/>
        <v/>
      </c>
    </row>
    <row r="99" spans="1:11" ht="30" customHeight="1">
      <c r="A99" s="58">
        <v>97</v>
      </c>
      <c r="B99" s="59" t="str">
        <f>IF(基础信息!B99="","",基础信息!B99)</f>
        <v/>
      </c>
      <c r="C99" s="60" t="str">
        <f>IF(B99="","",VLOOKUP(B99,基础信息!$B$3:$K$10000,2,0))</f>
        <v/>
      </c>
      <c r="D99" s="60" t="str">
        <f>IF(B99="","",VLOOKUP(B99,基础信息!$B$3:$K$10000,3,0))</f>
        <v/>
      </c>
      <c r="E99" s="61" t="str">
        <f>IF(B99="","",SUMIF(入库记录!$C$3:$C$10000,B99,入库记录!$F$3:$F$10000))</f>
        <v/>
      </c>
      <c r="F99" s="61" t="str">
        <f>IF(B99="","",SUMIF(领用记录!$E$3:$E$10000,B99,领用记录!$H$3:$H$10000))</f>
        <v/>
      </c>
      <c r="G99" s="61" t="str">
        <f t="shared" si="6"/>
        <v/>
      </c>
      <c r="H99" s="59" t="str">
        <f>IF(B99="","",VLOOKUP(B99,基础信息!$B$3:$K$10000,4,0))</f>
        <v/>
      </c>
      <c r="I99" s="59" t="str">
        <f t="shared" si="7"/>
        <v/>
      </c>
      <c r="J99" s="61" t="str">
        <f>IF(B99="","",VLOOKUP(B99,基础信息!$B$3:$K$10000,5,0))</f>
        <v/>
      </c>
      <c r="K99" s="66" t="str">
        <f t="shared" si="8"/>
        <v/>
      </c>
    </row>
    <row r="100" spans="1:11" ht="30" customHeight="1">
      <c r="A100" s="54">
        <v>98</v>
      </c>
      <c r="B100" s="55" t="str">
        <f>IF(基础信息!B100="","",基础信息!B100)</f>
        <v/>
      </c>
      <c r="C100" s="56" t="str">
        <f>IF(B100="","",VLOOKUP(B100,基础信息!$B$3:$K$10000,2,0))</f>
        <v/>
      </c>
      <c r="D100" s="56" t="str">
        <f>IF(B100="","",VLOOKUP(B100,基础信息!$B$3:$K$10000,3,0))</f>
        <v/>
      </c>
      <c r="E100" s="57" t="str">
        <f>IF(B100="","",SUMIF(入库记录!$C$3:$C$10000,B100,入库记录!$F$3:$F$10000))</f>
        <v/>
      </c>
      <c r="F100" s="57" t="str">
        <f>IF(B100="","",SUMIF(领用记录!$E$3:$E$10000,B100,领用记录!$H$3:$H$10000))</f>
        <v/>
      </c>
      <c r="G100" s="57" t="str">
        <f t="shared" si="6"/>
        <v/>
      </c>
      <c r="H100" s="55" t="str">
        <f>IF(B100="","",VLOOKUP(B100,基础信息!$B$3:$K$10000,4,0))</f>
        <v/>
      </c>
      <c r="I100" s="55" t="str">
        <f t="shared" si="7"/>
        <v/>
      </c>
      <c r="J100" s="57" t="str">
        <f>IF(B100="","",VLOOKUP(B100,基础信息!$B$3:$K$10000,5,0))</f>
        <v/>
      </c>
      <c r="K100" s="65" t="str">
        <f t="shared" si="8"/>
        <v/>
      </c>
    </row>
    <row r="101" spans="1:11" ht="30" customHeight="1">
      <c r="A101" s="58">
        <v>99</v>
      </c>
      <c r="B101" s="59" t="str">
        <f>IF(基础信息!B101="","",基础信息!B101)</f>
        <v/>
      </c>
      <c r="C101" s="60" t="str">
        <f>IF(B101="","",VLOOKUP(B101,基础信息!$B$3:$K$10000,2,0))</f>
        <v/>
      </c>
      <c r="D101" s="60" t="str">
        <f>IF(B101="","",VLOOKUP(B101,基础信息!$B$3:$K$10000,3,0))</f>
        <v/>
      </c>
      <c r="E101" s="61" t="str">
        <f>IF(B101="","",SUMIF(入库记录!$C$3:$C$10000,B101,入库记录!$F$3:$F$10000))</f>
        <v/>
      </c>
      <c r="F101" s="61" t="str">
        <f>IF(B101="","",SUMIF(领用记录!$E$3:$E$10000,B101,领用记录!$H$3:$H$10000))</f>
        <v/>
      </c>
      <c r="G101" s="61" t="str">
        <f t="shared" si="6"/>
        <v/>
      </c>
      <c r="H101" s="59" t="str">
        <f>IF(B101="","",VLOOKUP(B101,基础信息!$B$3:$K$10000,4,0))</f>
        <v/>
      </c>
      <c r="I101" s="59" t="str">
        <f t="shared" si="7"/>
        <v/>
      </c>
      <c r="J101" s="61" t="str">
        <f>IF(B101="","",VLOOKUP(B101,基础信息!$B$3:$K$10000,5,0))</f>
        <v/>
      </c>
      <c r="K101" s="66" t="str">
        <f t="shared" si="8"/>
        <v/>
      </c>
    </row>
    <row r="102" spans="1:11" ht="30" customHeight="1">
      <c r="A102" s="54">
        <v>100</v>
      </c>
      <c r="B102" s="55" t="str">
        <f>IF(基础信息!B102="","",基础信息!B102)</f>
        <v/>
      </c>
      <c r="C102" s="56" t="str">
        <f>IF(B102="","",VLOOKUP(B102,基础信息!$B$3:$K$10000,2,0))</f>
        <v/>
      </c>
      <c r="D102" s="56" t="str">
        <f>IF(B102="","",VLOOKUP(B102,基础信息!$B$3:$K$10000,3,0))</f>
        <v/>
      </c>
      <c r="E102" s="57" t="str">
        <f>IF(B102="","",SUMIF(入库记录!$C$3:$C$10000,B102,入库记录!$F$3:$F$10000))</f>
        <v/>
      </c>
      <c r="F102" s="57" t="str">
        <f>IF(B102="","",SUMIF(领用记录!$E$3:$E$10000,B102,领用记录!$H$3:$H$10000))</f>
        <v/>
      </c>
      <c r="G102" s="57" t="str">
        <f t="shared" si="6"/>
        <v/>
      </c>
      <c r="H102" s="55" t="str">
        <f>IF(B102="","",VLOOKUP(B102,基础信息!$B$3:$K$10000,4,0))</f>
        <v/>
      </c>
      <c r="I102" s="55" t="str">
        <f t="shared" si="7"/>
        <v/>
      </c>
      <c r="J102" s="57" t="str">
        <f>IF(B102="","",VLOOKUP(B102,基础信息!$B$3:$K$10000,5,0))</f>
        <v/>
      </c>
      <c r="K102" s="65" t="str">
        <f t="shared" si="8"/>
        <v/>
      </c>
    </row>
    <row r="103" spans="1:11" ht="30" customHeight="1">
      <c r="A103" s="58">
        <v>101</v>
      </c>
      <c r="B103" s="59" t="str">
        <f>IF(基础信息!B103="","",基础信息!B103)</f>
        <v/>
      </c>
      <c r="C103" s="60" t="str">
        <f>IF(B103="","",VLOOKUP(B103,基础信息!$B$3:$K$10000,2,0))</f>
        <v/>
      </c>
      <c r="D103" s="60" t="str">
        <f>IF(B103="","",VLOOKUP(B103,基础信息!$B$3:$K$10000,3,0))</f>
        <v/>
      </c>
      <c r="E103" s="61" t="str">
        <f>IF(B103="","",SUMIF(入库记录!$C$3:$C$10000,B103,入库记录!$F$3:$F$10000))</f>
        <v/>
      </c>
      <c r="F103" s="61" t="str">
        <f>IF(B103="","",SUMIF(领用记录!$E$3:$E$10000,B103,领用记录!$H$3:$H$10000))</f>
        <v/>
      </c>
      <c r="G103" s="61" t="str">
        <f t="shared" si="6"/>
        <v/>
      </c>
      <c r="H103" s="59" t="str">
        <f>IF(B103="","",VLOOKUP(B103,基础信息!$B$3:$K$10000,4,0))</f>
        <v/>
      </c>
      <c r="I103" s="59" t="str">
        <f t="shared" si="7"/>
        <v/>
      </c>
      <c r="J103" s="61" t="str">
        <f>IF(B103="","",VLOOKUP(B103,基础信息!$B$3:$K$10000,5,0))</f>
        <v/>
      </c>
      <c r="K103" s="66" t="str">
        <f t="shared" si="8"/>
        <v/>
      </c>
    </row>
    <row r="104" spans="1:11" ht="30" customHeight="1">
      <c r="A104" s="54">
        <v>102</v>
      </c>
      <c r="B104" s="55" t="str">
        <f>IF(基础信息!B104="","",基础信息!B104)</f>
        <v/>
      </c>
      <c r="C104" s="56" t="str">
        <f>IF(B104="","",VLOOKUP(B104,基础信息!$B$3:$K$10000,2,0))</f>
        <v/>
      </c>
      <c r="D104" s="56" t="str">
        <f>IF(B104="","",VLOOKUP(B104,基础信息!$B$3:$K$10000,3,0))</f>
        <v/>
      </c>
      <c r="E104" s="57" t="str">
        <f>IF(B104="","",SUMIF(入库记录!$C$3:$C$10000,B104,入库记录!$F$3:$F$10000))</f>
        <v/>
      </c>
      <c r="F104" s="57" t="str">
        <f>IF(B104="","",SUMIF(领用记录!$E$3:$E$10000,B104,领用记录!$H$3:$H$10000))</f>
        <v/>
      </c>
      <c r="G104" s="57" t="str">
        <f t="shared" si="6"/>
        <v/>
      </c>
      <c r="H104" s="55" t="str">
        <f>IF(B104="","",VLOOKUP(B104,基础信息!$B$3:$K$10000,4,0))</f>
        <v/>
      </c>
      <c r="I104" s="55" t="str">
        <f t="shared" si="7"/>
        <v/>
      </c>
      <c r="J104" s="57" t="str">
        <f>IF(B104="","",VLOOKUP(B104,基础信息!$B$3:$K$10000,5,0))</f>
        <v/>
      </c>
      <c r="K104" s="65" t="str">
        <f t="shared" si="8"/>
        <v/>
      </c>
    </row>
    <row r="105" spans="1:11" ht="30" customHeight="1">
      <c r="A105" s="58">
        <v>103</v>
      </c>
      <c r="B105" s="59" t="str">
        <f>IF(基础信息!B105="","",基础信息!B105)</f>
        <v/>
      </c>
      <c r="C105" s="60" t="str">
        <f>IF(B105="","",VLOOKUP(B105,基础信息!$B$3:$K$10000,2,0))</f>
        <v/>
      </c>
      <c r="D105" s="60" t="str">
        <f>IF(B105="","",VLOOKUP(B105,基础信息!$B$3:$K$10000,3,0))</f>
        <v/>
      </c>
      <c r="E105" s="61" t="str">
        <f>IF(B105="","",SUMIF(入库记录!$C$3:$C$10000,B105,入库记录!$F$3:$F$10000))</f>
        <v/>
      </c>
      <c r="F105" s="61" t="str">
        <f>IF(B105="","",SUMIF(领用记录!$E$3:$E$10000,B105,领用记录!$H$3:$H$10000))</f>
        <v/>
      </c>
      <c r="G105" s="61" t="str">
        <f t="shared" si="6"/>
        <v/>
      </c>
      <c r="H105" s="59" t="str">
        <f>IF(B105="","",VLOOKUP(B105,基础信息!$B$3:$K$10000,4,0))</f>
        <v/>
      </c>
      <c r="I105" s="59" t="str">
        <f t="shared" si="7"/>
        <v/>
      </c>
      <c r="J105" s="61" t="str">
        <f>IF(B105="","",VLOOKUP(B105,基础信息!$B$3:$K$10000,5,0))</f>
        <v/>
      </c>
      <c r="K105" s="66" t="str">
        <f t="shared" si="8"/>
        <v/>
      </c>
    </row>
    <row r="106" spans="1:11" ht="30" customHeight="1">
      <c r="A106" s="54">
        <v>104</v>
      </c>
      <c r="B106" s="55" t="str">
        <f>IF(基础信息!B106="","",基础信息!B106)</f>
        <v/>
      </c>
      <c r="C106" s="56" t="str">
        <f>IF(B106="","",VLOOKUP(B106,基础信息!$B$3:$K$10000,2,0))</f>
        <v/>
      </c>
      <c r="D106" s="56" t="str">
        <f>IF(B106="","",VLOOKUP(B106,基础信息!$B$3:$K$10000,3,0))</f>
        <v/>
      </c>
      <c r="E106" s="57" t="str">
        <f>IF(B106="","",SUMIF(入库记录!$C$3:$C$10000,B106,入库记录!$F$3:$F$10000))</f>
        <v/>
      </c>
      <c r="F106" s="57" t="str">
        <f>IF(B106="","",SUMIF(领用记录!$E$3:$E$10000,B106,领用记录!$H$3:$H$10000))</f>
        <v/>
      </c>
      <c r="G106" s="57" t="str">
        <f t="shared" si="6"/>
        <v/>
      </c>
      <c r="H106" s="55" t="str">
        <f>IF(B106="","",VLOOKUP(B106,基础信息!$B$3:$K$10000,4,0))</f>
        <v/>
      </c>
      <c r="I106" s="55" t="str">
        <f t="shared" si="7"/>
        <v/>
      </c>
      <c r="J106" s="57" t="str">
        <f>IF(B106="","",VLOOKUP(B106,基础信息!$B$3:$K$10000,5,0))</f>
        <v/>
      </c>
      <c r="K106" s="65" t="str">
        <f t="shared" si="8"/>
        <v/>
      </c>
    </row>
    <row r="107" spans="1:11" ht="30" customHeight="1">
      <c r="A107" s="58">
        <v>105</v>
      </c>
      <c r="B107" s="59" t="str">
        <f>IF(基础信息!B107="","",基础信息!B107)</f>
        <v/>
      </c>
      <c r="C107" s="60" t="str">
        <f>IF(B107="","",VLOOKUP(B107,基础信息!$B$3:$K$10000,2,0))</f>
        <v/>
      </c>
      <c r="D107" s="60" t="str">
        <f>IF(B107="","",VLOOKUP(B107,基础信息!$B$3:$K$10000,3,0))</f>
        <v/>
      </c>
      <c r="E107" s="61" t="str">
        <f>IF(B107="","",SUMIF(入库记录!$C$3:$C$10000,B107,入库记录!$F$3:$F$10000))</f>
        <v/>
      </c>
      <c r="F107" s="61" t="str">
        <f>IF(B107="","",SUMIF(领用记录!$E$3:$E$10000,B107,领用记录!$H$3:$H$10000))</f>
        <v/>
      </c>
      <c r="G107" s="61" t="str">
        <f t="shared" si="6"/>
        <v/>
      </c>
      <c r="H107" s="59" t="str">
        <f>IF(B107="","",VLOOKUP(B107,基础信息!$B$3:$K$10000,4,0))</f>
        <v/>
      </c>
      <c r="I107" s="59" t="str">
        <f t="shared" si="7"/>
        <v/>
      </c>
      <c r="J107" s="61" t="str">
        <f>IF(B107="","",VLOOKUP(B107,基础信息!$B$3:$K$10000,5,0))</f>
        <v/>
      </c>
      <c r="K107" s="66" t="str">
        <f t="shared" si="8"/>
        <v/>
      </c>
    </row>
    <row r="108" spans="1:11" ht="30" customHeight="1">
      <c r="A108" s="54">
        <v>106</v>
      </c>
      <c r="B108" s="55" t="str">
        <f>IF(基础信息!B108="","",基础信息!B108)</f>
        <v/>
      </c>
      <c r="C108" s="56" t="str">
        <f>IF(B108="","",VLOOKUP(B108,基础信息!$B$3:$K$10000,2,0))</f>
        <v/>
      </c>
      <c r="D108" s="56" t="str">
        <f>IF(B108="","",VLOOKUP(B108,基础信息!$B$3:$K$10000,3,0))</f>
        <v/>
      </c>
      <c r="E108" s="57" t="str">
        <f>IF(B108="","",SUMIF(入库记录!$C$3:$C$10000,B108,入库记录!$F$3:$F$10000))</f>
        <v/>
      </c>
      <c r="F108" s="57" t="str">
        <f>IF(B108="","",SUMIF(领用记录!$E$3:$E$10000,B108,领用记录!$H$3:$H$10000))</f>
        <v/>
      </c>
      <c r="G108" s="57" t="str">
        <f t="shared" si="6"/>
        <v/>
      </c>
      <c r="H108" s="55" t="str">
        <f>IF(B108="","",VLOOKUP(B108,基础信息!$B$3:$K$10000,4,0))</f>
        <v/>
      </c>
      <c r="I108" s="55" t="str">
        <f t="shared" si="7"/>
        <v/>
      </c>
      <c r="J108" s="57" t="str">
        <f>IF(B108="","",VLOOKUP(B108,基础信息!$B$3:$K$10000,5,0))</f>
        <v/>
      </c>
      <c r="K108" s="65" t="str">
        <f t="shared" si="8"/>
        <v/>
      </c>
    </row>
    <row r="109" spans="1:11" ht="30" customHeight="1">
      <c r="A109" s="58">
        <v>107</v>
      </c>
      <c r="B109" s="59" t="str">
        <f>IF(基础信息!B109="","",基础信息!B109)</f>
        <v/>
      </c>
      <c r="C109" s="60" t="str">
        <f>IF(B109="","",VLOOKUP(B109,基础信息!$B$3:$K$10000,2,0))</f>
        <v/>
      </c>
      <c r="D109" s="60" t="str">
        <f>IF(B109="","",VLOOKUP(B109,基础信息!$B$3:$K$10000,3,0))</f>
        <v/>
      </c>
      <c r="E109" s="61" t="str">
        <f>IF(B109="","",SUMIF(入库记录!$C$3:$C$10000,B109,入库记录!$F$3:$F$10000))</f>
        <v/>
      </c>
      <c r="F109" s="61" t="str">
        <f>IF(B109="","",SUMIF(领用记录!$E$3:$E$10000,B109,领用记录!$H$3:$H$10000))</f>
        <v/>
      </c>
      <c r="G109" s="61" t="str">
        <f t="shared" si="6"/>
        <v/>
      </c>
      <c r="H109" s="59" t="str">
        <f>IF(B109="","",VLOOKUP(B109,基础信息!$B$3:$K$10000,4,0))</f>
        <v/>
      </c>
      <c r="I109" s="59" t="str">
        <f t="shared" si="7"/>
        <v/>
      </c>
      <c r="J109" s="61" t="str">
        <f>IF(B109="","",VLOOKUP(B109,基础信息!$B$3:$K$10000,5,0))</f>
        <v/>
      </c>
      <c r="K109" s="66" t="str">
        <f t="shared" si="8"/>
        <v/>
      </c>
    </row>
    <row r="110" spans="1:11" ht="30" customHeight="1">
      <c r="A110" s="54">
        <v>108</v>
      </c>
      <c r="B110" s="55" t="str">
        <f>IF(基础信息!B110="","",基础信息!B110)</f>
        <v/>
      </c>
      <c r="C110" s="56" t="str">
        <f>IF(B110="","",VLOOKUP(B110,基础信息!$B$3:$K$10000,2,0))</f>
        <v/>
      </c>
      <c r="D110" s="56" t="str">
        <f>IF(B110="","",VLOOKUP(B110,基础信息!$B$3:$K$10000,3,0))</f>
        <v/>
      </c>
      <c r="E110" s="57" t="str">
        <f>IF(B110="","",SUMIF(入库记录!$C$3:$C$10000,B110,入库记录!$F$3:$F$10000))</f>
        <v/>
      </c>
      <c r="F110" s="57" t="str">
        <f>IF(B110="","",SUMIF(领用记录!$E$3:$E$10000,B110,领用记录!$H$3:$H$10000))</f>
        <v/>
      </c>
      <c r="G110" s="57" t="str">
        <f t="shared" si="6"/>
        <v/>
      </c>
      <c r="H110" s="55" t="str">
        <f>IF(B110="","",VLOOKUP(B110,基础信息!$B$3:$K$10000,4,0))</f>
        <v/>
      </c>
      <c r="I110" s="55" t="str">
        <f t="shared" si="7"/>
        <v/>
      </c>
      <c r="J110" s="57" t="str">
        <f>IF(B110="","",VLOOKUP(B110,基础信息!$B$3:$K$10000,5,0))</f>
        <v/>
      </c>
      <c r="K110" s="65" t="str">
        <f t="shared" si="8"/>
        <v/>
      </c>
    </row>
    <row r="111" spans="1:11" ht="30" customHeight="1">
      <c r="A111" s="58">
        <v>109</v>
      </c>
      <c r="B111" s="59" t="str">
        <f>IF(基础信息!B111="","",基础信息!B111)</f>
        <v/>
      </c>
      <c r="C111" s="60" t="str">
        <f>IF(B111="","",VLOOKUP(B111,基础信息!$B$3:$K$10000,2,0))</f>
        <v/>
      </c>
      <c r="D111" s="60" t="str">
        <f>IF(B111="","",VLOOKUP(B111,基础信息!$B$3:$K$10000,3,0))</f>
        <v/>
      </c>
      <c r="E111" s="61" t="str">
        <f>IF(B111="","",SUMIF(入库记录!$C$3:$C$10000,B111,入库记录!$F$3:$F$10000))</f>
        <v/>
      </c>
      <c r="F111" s="61" t="str">
        <f>IF(B111="","",SUMIF(领用记录!$E$3:$E$10000,B111,领用记录!$H$3:$H$10000))</f>
        <v/>
      </c>
      <c r="G111" s="61" t="str">
        <f t="shared" si="6"/>
        <v/>
      </c>
      <c r="H111" s="59" t="str">
        <f>IF(B111="","",VLOOKUP(B111,基础信息!$B$3:$K$10000,4,0))</f>
        <v/>
      </c>
      <c r="I111" s="59" t="str">
        <f t="shared" si="7"/>
        <v/>
      </c>
      <c r="J111" s="61" t="str">
        <f>IF(B111="","",VLOOKUP(B111,基础信息!$B$3:$K$10000,5,0))</f>
        <v/>
      </c>
      <c r="K111" s="66" t="str">
        <f t="shared" si="8"/>
        <v/>
      </c>
    </row>
    <row r="112" spans="1:11" ht="30" customHeight="1">
      <c r="A112" s="54">
        <v>110</v>
      </c>
      <c r="B112" s="55" t="str">
        <f>IF(基础信息!B112="","",基础信息!B112)</f>
        <v/>
      </c>
      <c r="C112" s="56" t="str">
        <f>IF(B112="","",VLOOKUP(B112,基础信息!$B$3:$K$10000,2,0))</f>
        <v/>
      </c>
      <c r="D112" s="56" t="str">
        <f>IF(B112="","",VLOOKUP(B112,基础信息!$B$3:$K$10000,3,0))</f>
        <v/>
      </c>
      <c r="E112" s="57" t="str">
        <f>IF(B112="","",SUMIF(入库记录!$C$3:$C$10000,B112,入库记录!$F$3:$F$10000))</f>
        <v/>
      </c>
      <c r="F112" s="57" t="str">
        <f>IF(B112="","",SUMIF(领用记录!$E$3:$E$10000,B112,领用记录!$H$3:$H$10000))</f>
        <v/>
      </c>
      <c r="G112" s="57" t="str">
        <f t="shared" si="6"/>
        <v/>
      </c>
      <c r="H112" s="55" t="str">
        <f>IF(B112="","",VLOOKUP(B112,基础信息!$B$3:$K$10000,4,0))</f>
        <v/>
      </c>
      <c r="I112" s="55" t="str">
        <f t="shared" si="7"/>
        <v/>
      </c>
      <c r="J112" s="57" t="str">
        <f>IF(B112="","",VLOOKUP(B112,基础信息!$B$3:$K$10000,5,0))</f>
        <v/>
      </c>
      <c r="K112" s="65" t="str">
        <f t="shared" si="8"/>
        <v/>
      </c>
    </row>
    <row r="113" spans="1:11" ht="30" customHeight="1">
      <c r="A113" s="58">
        <v>111</v>
      </c>
      <c r="B113" s="59" t="str">
        <f>IF(基础信息!B113="","",基础信息!B113)</f>
        <v/>
      </c>
      <c r="C113" s="60" t="str">
        <f>IF(B113="","",VLOOKUP(B113,基础信息!$B$3:$K$10000,2,0))</f>
        <v/>
      </c>
      <c r="D113" s="60" t="str">
        <f>IF(B113="","",VLOOKUP(B113,基础信息!$B$3:$K$10000,3,0))</f>
        <v/>
      </c>
      <c r="E113" s="61" t="str">
        <f>IF(B113="","",SUMIF(入库记录!$C$3:$C$10000,B113,入库记录!$F$3:$F$10000))</f>
        <v/>
      </c>
      <c r="F113" s="61" t="str">
        <f>IF(B113="","",SUMIF(领用记录!$E$3:$E$10000,B113,领用记录!$H$3:$H$10000))</f>
        <v/>
      </c>
      <c r="G113" s="61" t="str">
        <f t="shared" si="6"/>
        <v/>
      </c>
      <c r="H113" s="59" t="str">
        <f>IF(B113="","",VLOOKUP(B113,基础信息!$B$3:$K$10000,4,0))</f>
        <v/>
      </c>
      <c r="I113" s="59" t="str">
        <f t="shared" si="7"/>
        <v/>
      </c>
      <c r="J113" s="61" t="str">
        <f>IF(B113="","",VLOOKUP(B113,基础信息!$B$3:$K$10000,5,0))</f>
        <v/>
      </c>
      <c r="K113" s="66" t="str">
        <f t="shared" si="8"/>
        <v/>
      </c>
    </row>
    <row r="114" spans="1:11" ht="30" customHeight="1">
      <c r="A114" s="54">
        <v>112</v>
      </c>
      <c r="B114" s="55" t="str">
        <f>IF(基础信息!B114="","",基础信息!B114)</f>
        <v/>
      </c>
      <c r="C114" s="56" t="str">
        <f>IF(B114="","",VLOOKUP(B114,基础信息!$B$3:$K$10000,2,0))</f>
        <v/>
      </c>
      <c r="D114" s="56" t="str">
        <f>IF(B114="","",VLOOKUP(B114,基础信息!$B$3:$K$10000,3,0))</f>
        <v/>
      </c>
      <c r="E114" s="57" t="str">
        <f>IF(B114="","",SUMIF(入库记录!$C$3:$C$10000,B114,入库记录!$F$3:$F$10000))</f>
        <v/>
      </c>
      <c r="F114" s="57" t="str">
        <f>IF(B114="","",SUMIF(领用记录!$E$3:$E$10000,B114,领用记录!$H$3:$H$10000))</f>
        <v/>
      </c>
      <c r="G114" s="57" t="str">
        <f t="shared" si="6"/>
        <v/>
      </c>
      <c r="H114" s="55" t="str">
        <f>IF(B114="","",VLOOKUP(B114,基础信息!$B$3:$K$10000,4,0))</f>
        <v/>
      </c>
      <c r="I114" s="55" t="str">
        <f t="shared" si="7"/>
        <v/>
      </c>
      <c r="J114" s="57" t="str">
        <f>IF(B114="","",VLOOKUP(B114,基础信息!$B$3:$K$10000,5,0))</f>
        <v/>
      </c>
      <c r="K114" s="65" t="str">
        <f t="shared" si="8"/>
        <v/>
      </c>
    </row>
    <row r="115" spans="1:11" ht="30" customHeight="1">
      <c r="A115" s="58">
        <v>113</v>
      </c>
      <c r="B115" s="59" t="str">
        <f>IF(基础信息!B115="","",基础信息!B115)</f>
        <v/>
      </c>
      <c r="C115" s="60" t="str">
        <f>IF(B115="","",VLOOKUP(B115,基础信息!$B$3:$K$10000,2,0))</f>
        <v/>
      </c>
      <c r="D115" s="60" t="str">
        <f>IF(B115="","",VLOOKUP(B115,基础信息!$B$3:$K$10000,3,0))</f>
        <v/>
      </c>
      <c r="E115" s="61" t="str">
        <f>IF(B115="","",SUMIF(入库记录!$C$3:$C$10000,B115,入库记录!$F$3:$F$10000))</f>
        <v/>
      </c>
      <c r="F115" s="61" t="str">
        <f>IF(B115="","",SUMIF(领用记录!$E$3:$E$10000,B115,领用记录!$H$3:$H$10000))</f>
        <v/>
      </c>
      <c r="G115" s="61" t="str">
        <f t="shared" si="6"/>
        <v/>
      </c>
      <c r="H115" s="59" t="str">
        <f>IF(B115="","",VLOOKUP(B115,基础信息!$B$3:$K$10000,4,0))</f>
        <v/>
      </c>
      <c r="I115" s="59" t="str">
        <f t="shared" si="7"/>
        <v/>
      </c>
      <c r="J115" s="61" t="str">
        <f>IF(B115="","",VLOOKUP(B115,基础信息!$B$3:$K$10000,5,0))</f>
        <v/>
      </c>
      <c r="K115" s="66" t="str">
        <f t="shared" si="8"/>
        <v/>
      </c>
    </row>
    <row r="116" spans="1:11" ht="30" customHeight="1">
      <c r="A116" s="54">
        <v>114</v>
      </c>
      <c r="B116" s="55" t="str">
        <f>IF(基础信息!B116="","",基础信息!B116)</f>
        <v/>
      </c>
      <c r="C116" s="56" t="str">
        <f>IF(B116="","",VLOOKUP(B116,基础信息!$B$3:$K$10000,2,0))</f>
        <v/>
      </c>
      <c r="D116" s="56" t="str">
        <f>IF(B116="","",VLOOKUP(B116,基础信息!$B$3:$K$10000,3,0))</f>
        <v/>
      </c>
      <c r="E116" s="57" t="str">
        <f>IF(B116="","",SUMIF(入库记录!$C$3:$C$10000,B116,入库记录!$F$3:$F$10000))</f>
        <v/>
      </c>
      <c r="F116" s="57" t="str">
        <f>IF(B116="","",SUMIF(领用记录!$E$3:$E$10000,B116,领用记录!$H$3:$H$10000))</f>
        <v/>
      </c>
      <c r="G116" s="57" t="str">
        <f t="shared" si="6"/>
        <v/>
      </c>
      <c r="H116" s="55" t="str">
        <f>IF(B116="","",VLOOKUP(B116,基础信息!$B$3:$K$10000,4,0))</f>
        <v/>
      </c>
      <c r="I116" s="55" t="str">
        <f t="shared" si="7"/>
        <v/>
      </c>
      <c r="J116" s="57" t="str">
        <f>IF(B116="","",VLOOKUP(B116,基础信息!$B$3:$K$10000,5,0))</f>
        <v/>
      </c>
      <c r="K116" s="65" t="str">
        <f t="shared" si="8"/>
        <v/>
      </c>
    </row>
    <row r="117" spans="1:11" ht="30" customHeight="1">
      <c r="A117" s="58">
        <v>115</v>
      </c>
      <c r="B117" s="59" t="str">
        <f>IF(基础信息!B117="","",基础信息!B117)</f>
        <v/>
      </c>
      <c r="C117" s="60" t="str">
        <f>IF(B117="","",VLOOKUP(B117,基础信息!$B$3:$K$10000,2,0))</f>
        <v/>
      </c>
      <c r="D117" s="60" t="str">
        <f>IF(B117="","",VLOOKUP(B117,基础信息!$B$3:$K$10000,3,0))</f>
        <v/>
      </c>
      <c r="E117" s="61" t="str">
        <f>IF(B117="","",SUMIF(入库记录!$C$3:$C$10000,B117,入库记录!$F$3:$F$10000))</f>
        <v/>
      </c>
      <c r="F117" s="61" t="str">
        <f>IF(B117="","",SUMIF(领用记录!$E$3:$E$10000,B117,领用记录!$H$3:$H$10000))</f>
        <v/>
      </c>
      <c r="G117" s="61" t="str">
        <f t="shared" si="6"/>
        <v/>
      </c>
      <c r="H117" s="59" t="str">
        <f>IF(B117="","",VLOOKUP(B117,基础信息!$B$3:$K$10000,4,0))</f>
        <v/>
      </c>
      <c r="I117" s="59" t="str">
        <f t="shared" si="7"/>
        <v/>
      </c>
      <c r="J117" s="61" t="str">
        <f>IF(B117="","",VLOOKUP(B117,基础信息!$B$3:$K$10000,5,0))</f>
        <v/>
      </c>
      <c r="K117" s="66" t="str">
        <f t="shared" si="8"/>
        <v/>
      </c>
    </row>
    <row r="118" spans="1:11" ht="30" customHeight="1">
      <c r="A118" s="54">
        <v>116</v>
      </c>
      <c r="B118" s="55" t="str">
        <f>IF(基础信息!B118="","",基础信息!B118)</f>
        <v/>
      </c>
      <c r="C118" s="56" t="str">
        <f>IF(B118="","",VLOOKUP(B118,基础信息!$B$3:$K$10000,2,0))</f>
        <v/>
      </c>
      <c r="D118" s="56" t="str">
        <f>IF(B118="","",VLOOKUP(B118,基础信息!$B$3:$K$10000,3,0))</f>
        <v/>
      </c>
      <c r="E118" s="57" t="str">
        <f>IF(B118="","",SUMIF(入库记录!$C$3:$C$10000,B118,入库记录!$F$3:$F$10000))</f>
        <v/>
      </c>
      <c r="F118" s="57" t="str">
        <f>IF(B118="","",SUMIF(领用记录!$E$3:$E$10000,B118,领用记录!$H$3:$H$10000))</f>
        <v/>
      </c>
      <c r="G118" s="57" t="str">
        <f t="shared" si="6"/>
        <v/>
      </c>
      <c r="H118" s="55" t="str">
        <f>IF(B118="","",VLOOKUP(B118,基础信息!$B$3:$K$10000,4,0))</f>
        <v/>
      </c>
      <c r="I118" s="55" t="str">
        <f t="shared" si="7"/>
        <v/>
      </c>
      <c r="J118" s="57" t="str">
        <f>IF(B118="","",VLOOKUP(B118,基础信息!$B$3:$K$10000,5,0))</f>
        <v/>
      </c>
      <c r="K118" s="65" t="str">
        <f t="shared" si="8"/>
        <v/>
      </c>
    </row>
    <row r="119" spans="1:11" ht="30" customHeight="1">
      <c r="A119" s="58">
        <v>117</v>
      </c>
      <c r="B119" s="59" t="str">
        <f>IF(基础信息!B119="","",基础信息!B119)</f>
        <v/>
      </c>
      <c r="C119" s="60" t="str">
        <f>IF(B119="","",VLOOKUP(B119,基础信息!$B$3:$K$10000,2,0))</f>
        <v/>
      </c>
      <c r="D119" s="60" t="str">
        <f>IF(B119="","",VLOOKUP(B119,基础信息!$B$3:$K$10000,3,0))</f>
        <v/>
      </c>
      <c r="E119" s="61" t="str">
        <f>IF(B119="","",SUMIF(入库记录!$C$3:$C$10000,B119,入库记录!$F$3:$F$10000))</f>
        <v/>
      </c>
      <c r="F119" s="61" t="str">
        <f>IF(B119="","",SUMIF(领用记录!$E$3:$E$10000,B119,领用记录!$H$3:$H$10000))</f>
        <v/>
      </c>
      <c r="G119" s="61" t="str">
        <f t="shared" si="6"/>
        <v/>
      </c>
      <c r="H119" s="59" t="str">
        <f>IF(B119="","",VLOOKUP(B119,基础信息!$B$3:$K$10000,4,0))</f>
        <v/>
      </c>
      <c r="I119" s="59" t="str">
        <f t="shared" si="7"/>
        <v/>
      </c>
      <c r="J119" s="61" t="str">
        <f>IF(B119="","",VLOOKUP(B119,基础信息!$B$3:$K$10000,5,0))</f>
        <v/>
      </c>
      <c r="K119" s="66" t="str">
        <f t="shared" si="8"/>
        <v/>
      </c>
    </row>
    <row r="120" spans="1:11" ht="30" customHeight="1">
      <c r="A120" s="54">
        <v>118</v>
      </c>
      <c r="B120" s="55" t="str">
        <f>IF(基础信息!B120="","",基础信息!B120)</f>
        <v/>
      </c>
      <c r="C120" s="56" t="str">
        <f>IF(B120="","",VLOOKUP(B120,基础信息!$B$3:$K$10000,2,0))</f>
        <v/>
      </c>
      <c r="D120" s="56" t="str">
        <f>IF(B120="","",VLOOKUP(B120,基础信息!$B$3:$K$10000,3,0))</f>
        <v/>
      </c>
      <c r="E120" s="57" t="str">
        <f>IF(B120="","",SUMIF(入库记录!$C$3:$C$10000,B120,入库记录!$F$3:$F$10000))</f>
        <v/>
      </c>
      <c r="F120" s="57" t="str">
        <f>IF(B120="","",SUMIF(领用记录!$E$3:$E$10000,B120,领用记录!$H$3:$H$10000))</f>
        <v/>
      </c>
      <c r="G120" s="57" t="str">
        <f t="shared" si="6"/>
        <v/>
      </c>
      <c r="H120" s="55" t="str">
        <f>IF(B120="","",VLOOKUP(B120,基础信息!$B$3:$K$10000,4,0))</f>
        <v/>
      </c>
      <c r="I120" s="55" t="str">
        <f t="shared" si="7"/>
        <v/>
      </c>
      <c r="J120" s="57" t="str">
        <f>IF(B120="","",VLOOKUP(B120,基础信息!$B$3:$K$10000,5,0))</f>
        <v/>
      </c>
      <c r="K120" s="65" t="str">
        <f t="shared" si="8"/>
        <v/>
      </c>
    </row>
    <row r="121" spans="1:11" ht="30" customHeight="1">
      <c r="A121" s="58">
        <v>119</v>
      </c>
      <c r="B121" s="59" t="str">
        <f>IF(基础信息!B121="","",基础信息!B121)</f>
        <v/>
      </c>
      <c r="C121" s="60" t="str">
        <f>IF(B121="","",VLOOKUP(B121,基础信息!$B$3:$K$10000,2,0))</f>
        <v/>
      </c>
      <c r="D121" s="60" t="str">
        <f>IF(B121="","",VLOOKUP(B121,基础信息!$B$3:$K$10000,3,0))</f>
        <v/>
      </c>
      <c r="E121" s="61" t="str">
        <f>IF(B121="","",SUMIF(入库记录!$C$3:$C$10000,B121,入库记录!$F$3:$F$10000))</f>
        <v/>
      </c>
      <c r="F121" s="61" t="str">
        <f>IF(B121="","",SUMIF(领用记录!$E$3:$E$10000,B121,领用记录!$H$3:$H$10000))</f>
        <v/>
      </c>
      <c r="G121" s="61" t="str">
        <f t="shared" si="6"/>
        <v/>
      </c>
      <c r="H121" s="59" t="str">
        <f>IF(B121="","",VLOOKUP(B121,基础信息!$B$3:$K$10000,4,0))</f>
        <v/>
      </c>
      <c r="I121" s="59" t="str">
        <f t="shared" si="7"/>
        <v/>
      </c>
      <c r="J121" s="61" t="str">
        <f>IF(B121="","",VLOOKUP(B121,基础信息!$B$3:$K$10000,5,0))</f>
        <v/>
      </c>
      <c r="K121" s="66" t="str">
        <f t="shared" si="8"/>
        <v/>
      </c>
    </row>
    <row r="122" spans="1:11" ht="30" customHeight="1">
      <c r="A122" s="54">
        <v>120</v>
      </c>
      <c r="B122" s="55" t="str">
        <f>IF(基础信息!B122="","",基础信息!B122)</f>
        <v/>
      </c>
      <c r="C122" s="56" t="str">
        <f>IF(B122="","",VLOOKUP(B122,基础信息!$B$3:$K$10000,2,0))</f>
        <v/>
      </c>
      <c r="D122" s="56" t="str">
        <f>IF(B122="","",VLOOKUP(B122,基础信息!$B$3:$K$10000,3,0))</f>
        <v/>
      </c>
      <c r="E122" s="57" t="str">
        <f>IF(B122="","",SUMIF(入库记录!$C$3:$C$10000,B122,入库记录!$F$3:$F$10000))</f>
        <v/>
      </c>
      <c r="F122" s="57" t="str">
        <f>IF(B122="","",SUMIF(领用记录!$E$3:$E$10000,B122,领用记录!$H$3:$H$10000))</f>
        <v/>
      </c>
      <c r="G122" s="57" t="str">
        <f t="shared" si="6"/>
        <v/>
      </c>
      <c r="H122" s="55" t="str">
        <f>IF(B122="","",VLOOKUP(B122,基础信息!$B$3:$K$10000,4,0))</f>
        <v/>
      </c>
      <c r="I122" s="55" t="str">
        <f t="shared" si="7"/>
        <v/>
      </c>
      <c r="J122" s="57" t="str">
        <f>IF(B122="","",VLOOKUP(B122,基础信息!$B$3:$K$10000,5,0))</f>
        <v/>
      </c>
      <c r="K122" s="65" t="str">
        <f t="shared" si="8"/>
        <v/>
      </c>
    </row>
    <row r="123" spans="1:11" ht="30" customHeight="1">
      <c r="A123" s="58">
        <v>121</v>
      </c>
      <c r="B123" s="59" t="str">
        <f>IF(基础信息!B123="","",基础信息!B123)</f>
        <v/>
      </c>
      <c r="C123" s="60" t="str">
        <f>IF(B123="","",VLOOKUP(B123,基础信息!$B$3:$K$10000,2,0))</f>
        <v/>
      </c>
      <c r="D123" s="60" t="str">
        <f>IF(B123="","",VLOOKUP(B123,基础信息!$B$3:$K$10000,3,0))</f>
        <v/>
      </c>
      <c r="E123" s="61" t="str">
        <f>IF(B123="","",SUMIF(入库记录!$C$3:$C$10000,B123,入库记录!$F$3:$F$10000))</f>
        <v/>
      </c>
      <c r="F123" s="61" t="str">
        <f>IF(B123="","",SUMIF(领用记录!$E$3:$E$10000,B123,领用记录!$H$3:$H$10000))</f>
        <v/>
      </c>
      <c r="G123" s="61" t="str">
        <f t="shared" si="6"/>
        <v/>
      </c>
      <c r="H123" s="59" t="str">
        <f>IF(B123="","",VLOOKUP(B123,基础信息!$B$3:$K$10000,4,0))</f>
        <v/>
      </c>
      <c r="I123" s="59" t="str">
        <f t="shared" si="7"/>
        <v/>
      </c>
      <c r="J123" s="61" t="str">
        <f>IF(B123="","",VLOOKUP(B123,基础信息!$B$3:$K$10000,5,0))</f>
        <v/>
      </c>
      <c r="K123" s="66" t="str">
        <f t="shared" si="8"/>
        <v/>
      </c>
    </row>
    <row r="124" spans="1:11" ht="30" customHeight="1">
      <c r="A124" s="54">
        <v>122</v>
      </c>
      <c r="B124" s="55" t="str">
        <f>IF(基础信息!B124="","",基础信息!B124)</f>
        <v/>
      </c>
      <c r="C124" s="56" t="str">
        <f>IF(B124="","",VLOOKUP(B124,基础信息!$B$3:$K$10000,2,0))</f>
        <v/>
      </c>
      <c r="D124" s="56" t="str">
        <f>IF(B124="","",VLOOKUP(B124,基础信息!$B$3:$K$10000,3,0))</f>
        <v/>
      </c>
      <c r="E124" s="57" t="str">
        <f>IF(B124="","",SUMIF(入库记录!$C$3:$C$10000,B124,入库记录!$F$3:$F$10000))</f>
        <v/>
      </c>
      <c r="F124" s="57" t="str">
        <f>IF(B124="","",SUMIF(领用记录!$E$3:$E$10000,B124,领用记录!$H$3:$H$10000))</f>
        <v/>
      </c>
      <c r="G124" s="57" t="str">
        <f t="shared" si="6"/>
        <v/>
      </c>
      <c r="H124" s="55" t="str">
        <f>IF(B124="","",VLOOKUP(B124,基础信息!$B$3:$K$10000,4,0))</f>
        <v/>
      </c>
      <c r="I124" s="55" t="str">
        <f t="shared" si="7"/>
        <v/>
      </c>
      <c r="J124" s="57" t="str">
        <f>IF(B124="","",VLOOKUP(B124,基础信息!$B$3:$K$10000,5,0))</f>
        <v/>
      </c>
      <c r="K124" s="65" t="str">
        <f t="shared" si="8"/>
        <v/>
      </c>
    </row>
    <row r="125" spans="1:11" ht="30" customHeight="1">
      <c r="A125" s="58">
        <v>123</v>
      </c>
      <c r="B125" s="59" t="str">
        <f>IF(基础信息!B125="","",基础信息!B125)</f>
        <v/>
      </c>
      <c r="C125" s="60" t="str">
        <f>IF(B125="","",VLOOKUP(B125,基础信息!$B$3:$K$10000,2,0))</f>
        <v/>
      </c>
      <c r="D125" s="60" t="str">
        <f>IF(B125="","",VLOOKUP(B125,基础信息!$B$3:$K$10000,3,0))</f>
        <v/>
      </c>
      <c r="E125" s="61" t="str">
        <f>IF(B125="","",SUMIF(入库记录!$C$3:$C$10000,B125,入库记录!$F$3:$F$10000))</f>
        <v/>
      </c>
      <c r="F125" s="61" t="str">
        <f>IF(B125="","",SUMIF(领用记录!$E$3:$E$10000,B125,领用记录!$H$3:$H$10000))</f>
        <v/>
      </c>
      <c r="G125" s="61" t="str">
        <f t="shared" si="6"/>
        <v/>
      </c>
      <c r="H125" s="59" t="str">
        <f>IF(B125="","",VLOOKUP(B125,基础信息!$B$3:$K$10000,4,0))</f>
        <v/>
      </c>
      <c r="I125" s="59" t="str">
        <f t="shared" si="7"/>
        <v/>
      </c>
      <c r="J125" s="61" t="str">
        <f>IF(B125="","",VLOOKUP(B125,基础信息!$B$3:$K$10000,5,0))</f>
        <v/>
      </c>
      <c r="K125" s="66" t="str">
        <f t="shared" si="8"/>
        <v/>
      </c>
    </row>
    <row r="126" spans="1:11" ht="30" customHeight="1">
      <c r="A126" s="54">
        <v>124</v>
      </c>
      <c r="B126" s="55" t="str">
        <f>IF(基础信息!B126="","",基础信息!B126)</f>
        <v/>
      </c>
      <c r="C126" s="56" t="str">
        <f>IF(B126="","",VLOOKUP(B126,基础信息!$B$3:$K$10000,2,0))</f>
        <v/>
      </c>
      <c r="D126" s="56" t="str">
        <f>IF(B126="","",VLOOKUP(B126,基础信息!$B$3:$K$10000,3,0))</f>
        <v/>
      </c>
      <c r="E126" s="57" t="str">
        <f>IF(B126="","",SUMIF(入库记录!$C$3:$C$10000,B126,入库记录!$F$3:$F$10000))</f>
        <v/>
      </c>
      <c r="F126" s="57" t="str">
        <f>IF(B126="","",SUMIF(领用记录!$E$3:$E$10000,B126,领用记录!$H$3:$H$10000))</f>
        <v/>
      </c>
      <c r="G126" s="57" t="str">
        <f t="shared" si="6"/>
        <v/>
      </c>
      <c r="H126" s="55" t="str">
        <f>IF(B126="","",VLOOKUP(B126,基础信息!$B$3:$K$10000,4,0))</f>
        <v/>
      </c>
      <c r="I126" s="55" t="str">
        <f t="shared" si="7"/>
        <v/>
      </c>
      <c r="J126" s="57" t="str">
        <f>IF(B126="","",VLOOKUP(B126,基础信息!$B$3:$K$10000,5,0))</f>
        <v/>
      </c>
      <c r="K126" s="65" t="str">
        <f t="shared" si="8"/>
        <v/>
      </c>
    </row>
    <row r="127" spans="1:11" ht="30" customHeight="1">
      <c r="A127" s="58">
        <v>125</v>
      </c>
      <c r="B127" s="59" t="str">
        <f>IF(基础信息!B127="","",基础信息!B127)</f>
        <v/>
      </c>
      <c r="C127" s="60" t="str">
        <f>IF(B127="","",VLOOKUP(B127,基础信息!$B$3:$K$10000,2,0))</f>
        <v/>
      </c>
      <c r="D127" s="60" t="str">
        <f>IF(B127="","",VLOOKUP(B127,基础信息!$B$3:$K$10000,3,0))</f>
        <v/>
      </c>
      <c r="E127" s="61" t="str">
        <f>IF(B127="","",SUMIF(入库记录!$C$3:$C$10000,B127,入库记录!$F$3:$F$10000))</f>
        <v/>
      </c>
      <c r="F127" s="61" t="str">
        <f>IF(B127="","",SUMIF(领用记录!$E$3:$E$10000,B127,领用记录!$H$3:$H$10000))</f>
        <v/>
      </c>
      <c r="G127" s="61" t="str">
        <f t="shared" si="6"/>
        <v/>
      </c>
      <c r="H127" s="59" t="str">
        <f>IF(B127="","",VLOOKUP(B127,基础信息!$B$3:$K$10000,4,0))</f>
        <v/>
      </c>
      <c r="I127" s="59" t="str">
        <f t="shared" si="7"/>
        <v/>
      </c>
      <c r="J127" s="61" t="str">
        <f>IF(B127="","",VLOOKUP(B127,基础信息!$B$3:$K$10000,5,0))</f>
        <v/>
      </c>
      <c r="K127" s="66" t="str">
        <f t="shared" si="8"/>
        <v/>
      </c>
    </row>
    <row r="128" spans="1:11" ht="30" customHeight="1">
      <c r="A128" s="54">
        <v>126</v>
      </c>
      <c r="B128" s="55" t="str">
        <f>IF(基础信息!B128="","",基础信息!B128)</f>
        <v/>
      </c>
      <c r="C128" s="56" t="str">
        <f>IF(B128="","",VLOOKUP(B128,基础信息!$B$3:$K$10000,2,0))</f>
        <v/>
      </c>
      <c r="D128" s="56" t="str">
        <f>IF(B128="","",VLOOKUP(B128,基础信息!$B$3:$K$10000,3,0))</f>
        <v/>
      </c>
      <c r="E128" s="57" t="str">
        <f>IF(B128="","",SUMIF(入库记录!$C$3:$C$10000,B128,入库记录!$F$3:$F$10000))</f>
        <v/>
      </c>
      <c r="F128" s="57" t="str">
        <f>IF(B128="","",SUMIF(领用记录!$E$3:$E$10000,B128,领用记录!$H$3:$H$10000))</f>
        <v/>
      </c>
      <c r="G128" s="57" t="str">
        <f t="shared" si="6"/>
        <v/>
      </c>
      <c r="H128" s="55" t="str">
        <f>IF(B128="","",VLOOKUP(B128,基础信息!$B$3:$K$10000,4,0))</f>
        <v/>
      </c>
      <c r="I128" s="55" t="str">
        <f t="shared" si="7"/>
        <v/>
      </c>
      <c r="J128" s="57" t="str">
        <f>IF(B128="","",VLOOKUP(B128,基础信息!$B$3:$K$10000,5,0))</f>
        <v/>
      </c>
      <c r="K128" s="65" t="str">
        <f t="shared" si="8"/>
        <v/>
      </c>
    </row>
    <row r="129" spans="1:11" ht="30" customHeight="1">
      <c r="A129" s="58">
        <v>127</v>
      </c>
      <c r="B129" s="59" t="str">
        <f>IF(基础信息!B129="","",基础信息!B129)</f>
        <v/>
      </c>
      <c r="C129" s="60" t="str">
        <f>IF(B129="","",VLOOKUP(B129,基础信息!$B$3:$K$10000,2,0))</f>
        <v/>
      </c>
      <c r="D129" s="60" t="str">
        <f>IF(B129="","",VLOOKUP(B129,基础信息!$B$3:$K$10000,3,0))</f>
        <v/>
      </c>
      <c r="E129" s="61" t="str">
        <f>IF(B129="","",SUMIF(入库记录!$C$3:$C$10000,B129,入库记录!$F$3:$F$10000))</f>
        <v/>
      </c>
      <c r="F129" s="61" t="str">
        <f>IF(B129="","",SUMIF(领用记录!$E$3:$E$10000,B129,领用记录!$H$3:$H$10000))</f>
        <v/>
      </c>
      <c r="G129" s="61" t="str">
        <f t="shared" si="6"/>
        <v/>
      </c>
      <c r="H129" s="59" t="str">
        <f>IF(B129="","",VLOOKUP(B129,基础信息!$B$3:$K$10000,4,0))</f>
        <v/>
      </c>
      <c r="I129" s="59" t="str">
        <f t="shared" si="7"/>
        <v/>
      </c>
      <c r="J129" s="61" t="str">
        <f>IF(B129="","",VLOOKUP(B129,基础信息!$B$3:$K$10000,5,0))</f>
        <v/>
      </c>
      <c r="K129" s="66" t="str">
        <f t="shared" si="8"/>
        <v/>
      </c>
    </row>
    <row r="130" spans="1:11" ht="30" customHeight="1">
      <c r="A130" s="54">
        <v>128</v>
      </c>
      <c r="B130" s="55" t="str">
        <f>IF(基础信息!B130="","",基础信息!B130)</f>
        <v/>
      </c>
      <c r="C130" s="56" t="str">
        <f>IF(B130="","",VLOOKUP(B130,基础信息!$B$3:$K$10000,2,0))</f>
        <v/>
      </c>
      <c r="D130" s="56" t="str">
        <f>IF(B130="","",VLOOKUP(B130,基础信息!$B$3:$K$10000,3,0))</f>
        <v/>
      </c>
      <c r="E130" s="57" t="str">
        <f>IF(B130="","",SUMIF(入库记录!$C$3:$C$10000,B130,入库记录!$F$3:$F$10000))</f>
        <v/>
      </c>
      <c r="F130" s="57" t="str">
        <f>IF(B130="","",SUMIF(领用记录!$E$3:$E$10000,B130,领用记录!$H$3:$H$10000))</f>
        <v/>
      </c>
      <c r="G130" s="57" t="str">
        <f t="shared" si="6"/>
        <v/>
      </c>
      <c r="H130" s="55" t="str">
        <f>IF(B130="","",VLOOKUP(B130,基础信息!$B$3:$K$10000,4,0))</f>
        <v/>
      </c>
      <c r="I130" s="55" t="str">
        <f t="shared" si="7"/>
        <v/>
      </c>
      <c r="J130" s="57" t="str">
        <f>IF(B130="","",VLOOKUP(B130,基础信息!$B$3:$K$10000,5,0))</f>
        <v/>
      </c>
      <c r="K130" s="65" t="str">
        <f t="shared" si="8"/>
        <v/>
      </c>
    </row>
    <row r="131" spans="1:11" ht="30" customHeight="1">
      <c r="A131" s="58">
        <v>129</v>
      </c>
      <c r="B131" s="59" t="str">
        <f>IF(基础信息!B131="","",基础信息!B131)</f>
        <v/>
      </c>
      <c r="C131" s="60" t="str">
        <f>IF(B131="","",VLOOKUP(B131,基础信息!$B$3:$K$10000,2,0))</f>
        <v/>
      </c>
      <c r="D131" s="60" t="str">
        <f>IF(B131="","",VLOOKUP(B131,基础信息!$B$3:$K$10000,3,0))</f>
        <v/>
      </c>
      <c r="E131" s="61" t="str">
        <f>IF(B131="","",SUMIF(入库记录!$C$3:$C$10000,B131,入库记录!$F$3:$F$10000))</f>
        <v/>
      </c>
      <c r="F131" s="61" t="str">
        <f>IF(B131="","",SUMIF(领用记录!$E$3:$E$10000,B131,领用记录!$H$3:$H$10000))</f>
        <v/>
      </c>
      <c r="G131" s="61" t="str">
        <f t="shared" si="6"/>
        <v/>
      </c>
      <c r="H131" s="59" t="str">
        <f>IF(B131="","",VLOOKUP(B131,基础信息!$B$3:$K$10000,4,0))</f>
        <v/>
      </c>
      <c r="I131" s="59" t="str">
        <f t="shared" si="7"/>
        <v/>
      </c>
      <c r="J131" s="61" t="str">
        <f>IF(B131="","",VLOOKUP(B131,基础信息!$B$3:$K$10000,5,0))</f>
        <v/>
      </c>
      <c r="K131" s="66" t="str">
        <f t="shared" si="8"/>
        <v/>
      </c>
    </row>
    <row r="132" spans="1:11" ht="30" customHeight="1">
      <c r="A132" s="54">
        <v>130</v>
      </c>
      <c r="B132" s="55" t="str">
        <f>IF(基础信息!B132="","",基础信息!B132)</f>
        <v/>
      </c>
      <c r="C132" s="56" t="str">
        <f>IF(B132="","",VLOOKUP(B132,基础信息!$B$3:$K$10000,2,0))</f>
        <v/>
      </c>
      <c r="D132" s="56" t="str">
        <f>IF(B132="","",VLOOKUP(B132,基础信息!$B$3:$K$10000,3,0))</f>
        <v/>
      </c>
      <c r="E132" s="57" t="str">
        <f>IF(B132="","",SUMIF(入库记录!$C$3:$C$10000,B132,入库记录!$F$3:$F$10000))</f>
        <v/>
      </c>
      <c r="F132" s="57" t="str">
        <f>IF(B132="","",SUMIF(领用记录!$E$3:$E$10000,B132,领用记录!$H$3:$H$10000))</f>
        <v/>
      </c>
      <c r="G132" s="57" t="str">
        <f t="shared" si="6"/>
        <v/>
      </c>
      <c r="H132" s="55" t="str">
        <f>IF(B132="","",VLOOKUP(B132,基础信息!$B$3:$K$10000,4,0))</f>
        <v/>
      </c>
      <c r="I132" s="55" t="str">
        <f t="shared" si="7"/>
        <v/>
      </c>
      <c r="J132" s="57" t="str">
        <f>IF(B132="","",VLOOKUP(B132,基础信息!$B$3:$K$10000,5,0))</f>
        <v/>
      </c>
      <c r="K132" s="65" t="str">
        <f t="shared" si="8"/>
        <v/>
      </c>
    </row>
    <row r="133" spans="1:11" ht="30" customHeight="1">
      <c r="A133" s="58">
        <v>131</v>
      </c>
      <c r="B133" s="59" t="str">
        <f>IF(基础信息!B133="","",基础信息!B133)</f>
        <v/>
      </c>
      <c r="C133" s="60" t="str">
        <f>IF(B133="","",VLOOKUP(B133,基础信息!$B$3:$K$10000,2,0))</f>
        <v/>
      </c>
      <c r="D133" s="60" t="str">
        <f>IF(B133="","",VLOOKUP(B133,基础信息!$B$3:$K$10000,3,0))</f>
        <v/>
      </c>
      <c r="E133" s="61" t="str">
        <f>IF(B133="","",SUMIF(入库记录!$C$3:$C$10000,B133,入库记录!$F$3:$F$10000))</f>
        <v/>
      </c>
      <c r="F133" s="61" t="str">
        <f>IF(B133="","",SUMIF(领用记录!$E$3:$E$10000,B133,领用记录!$H$3:$H$10000))</f>
        <v/>
      </c>
      <c r="G133" s="61" t="str">
        <f t="shared" si="6"/>
        <v/>
      </c>
      <c r="H133" s="59" t="str">
        <f>IF(B133="","",VLOOKUP(B133,基础信息!$B$3:$K$10000,4,0))</f>
        <v/>
      </c>
      <c r="I133" s="59" t="str">
        <f t="shared" si="7"/>
        <v/>
      </c>
      <c r="J133" s="61" t="str">
        <f>IF(B133="","",VLOOKUP(B133,基础信息!$B$3:$K$10000,5,0))</f>
        <v/>
      </c>
      <c r="K133" s="66" t="str">
        <f t="shared" si="8"/>
        <v/>
      </c>
    </row>
    <row r="134" spans="1:11" ht="30" customHeight="1">
      <c r="A134" s="54">
        <v>132</v>
      </c>
      <c r="B134" s="55" t="str">
        <f>IF(基础信息!B134="","",基础信息!B134)</f>
        <v/>
      </c>
      <c r="C134" s="56" t="str">
        <f>IF(B134="","",VLOOKUP(B134,基础信息!$B$3:$K$10000,2,0))</f>
        <v/>
      </c>
      <c r="D134" s="56" t="str">
        <f>IF(B134="","",VLOOKUP(B134,基础信息!$B$3:$K$10000,3,0))</f>
        <v/>
      </c>
      <c r="E134" s="57" t="str">
        <f>IF(B134="","",SUMIF(入库记录!$C$3:$C$10000,B134,入库记录!$F$3:$F$10000))</f>
        <v/>
      </c>
      <c r="F134" s="57" t="str">
        <f>IF(B134="","",SUMIF(领用记录!$E$3:$E$10000,B134,领用记录!$H$3:$H$10000))</f>
        <v/>
      </c>
      <c r="G134" s="57" t="str">
        <f t="shared" si="6"/>
        <v/>
      </c>
      <c r="H134" s="55" t="str">
        <f>IF(B134="","",VLOOKUP(B134,基础信息!$B$3:$K$10000,4,0))</f>
        <v/>
      </c>
      <c r="I134" s="55" t="str">
        <f t="shared" si="7"/>
        <v/>
      </c>
      <c r="J134" s="57" t="str">
        <f>IF(B134="","",VLOOKUP(B134,基础信息!$B$3:$K$10000,5,0))</f>
        <v/>
      </c>
      <c r="K134" s="65" t="str">
        <f t="shared" si="8"/>
        <v/>
      </c>
    </row>
    <row r="135" spans="1:11" ht="30" customHeight="1">
      <c r="A135" s="58">
        <v>133</v>
      </c>
      <c r="B135" s="59" t="str">
        <f>IF(基础信息!B135="","",基础信息!B135)</f>
        <v/>
      </c>
      <c r="C135" s="60" t="str">
        <f>IF(B135="","",VLOOKUP(B135,基础信息!$B$3:$K$10000,2,0))</f>
        <v/>
      </c>
      <c r="D135" s="60" t="str">
        <f>IF(B135="","",VLOOKUP(B135,基础信息!$B$3:$K$10000,3,0))</f>
        <v/>
      </c>
      <c r="E135" s="61" t="str">
        <f>IF(B135="","",SUMIF(入库记录!$C$3:$C$10000,B135,入库记录!$F$3:$F$10000))</f>
        <v/>
      </c>
      <c r="F135" s="61" t="str">
        <f>IF(B135="","",SUMIF(领用记录!$E$3:$E$10000,B135,领用记录!$H$3:$H$10000))</f>
        <v/>
      </c>
      <c r="G135" s="61" t="str">
        <f t="shared" si="6"/>
        <v/>
      </c>
      <c r="H135" s="59" t="str">
        <f>IF(B135="","",VLOOKUP(B135,基础信息!$B$3:$K$10000,4,0))</f>
        <v/>
      </c>
      <c r="I135" s="59" t="str">
        <f t="shared" si="7"/>
        <v/>
      </c>
      <c r="J135" s="61" t="str">
        <f>IF(B135="","",VLOOKUP(B135,基础信息!$B$3:$K$10000,5,0))</f>
        <v/>
      </c>
      <c r="K135" s="66" t="str">
        <f t="shared" si="8"/>
        <v/>
      </c>
    </row>
    <row r="136" spans="1:11" ht="30" customHeight="1">
      <c r="A136" s="54">
        <v>134</v>
      </c>
      <c r="B136" s="55" t="str">
        <f>IF(基础信息!B136="","",基础信息!B136)</f>
        <v/>
      </c>
      <c r="C136" s="56" t="str">
        <f>IF(B136="","",VLOOKUP(B136,基础信息!$B$3:$K$10000,2,0))</f>
        <v/>
      </c>
      <c r="D136" s="56" t="str">
        <f>IF(B136="","",VLOOKUP(B136,基础信息!$B$3:$K$10000,3,0))</f>
        <v/>
      </c>
      <c r="E136" s="57" t="str">
        <f>IF(B136="","",SUMIF(入库记录!$C$3:$C$10000,B136,入库记录!$F$3:$F$10000))</f>
        <v/>
      </c>
      <c r="F136" s="57" t="str">
        <f>IF(B136="","",SUMIF(领用记录!$E$3:$E$10000,B136,领用记录!$H$3:$H$10000))</f>
        <v/>
      </c>
      <c r="G136" s="57" t="str">
        <f t="shared" si="6"/>
        <v/>
      </c>
      <c r="H136" s="55" t="str">
        <f>IF(B136="","",VLOOKUP(B136,基础信息!$B$3:$K$10000,4,0))</f>
        <v/>
      </c>
      <c r="I136" s="55" t="str">
        <f t="shared" si="7"/>
        <v/>
      </c>
      <c r="J136" s="57" t="str">
        <f>IF(B136="","",VLOOKUP(B136,基础信息!$B$3:$K$10000,5,0))</f>
        <v/>
      </c>
      <c r="K136" s="65" t="str">
        <f t="shared" si="8"/>
        <v/>
      </c>
    </row>
    <row r="137" spans="1:11" ht="30" customHeight="1">
      <c r="A137" s="58">
        <v>135</v>
      </c>
      <c r="B137" s="59" t="str">
        <f>IF(基础信息!B137="","",基础信息!B137)</f>
        <v/>
      </c>
      <c r="C137" s="60" t="str">
        <f>IF(B137="","",VLOOKUP(B137,基础信息!$B$3:$K$10000,2,0))</f>
        <v/>
      </c>
      <c r="D137" s="60" t="str">
        <f>IF(B137="","",VLOOKUP(B137,基础信息!$B$3:$K$10000,3,0))</f>
        <v/>
      </c>
      <c r="E137" s="61" t="str">
        <f>IF(B137="","",SUMIF(入库记录!$C$3:$C$10000,B137,入库记录!$F$3:$F$10000))</f>
        <v/>
      </c>
      <c r="F137" s="61" t="str">
        <f>IF(B137="","",SUMIF(领用记录!$E$3:$E$10000,B137,领用记录!$H$3:$H$10000))</f>
        <v/>
      </c>
      <c r="G137" s="61" t="str">
        <f t="shared" si="6"/>
        <v/>
      </c>
      <c r="H137" s="59" t="str">
        <f>IF(B137="","",VLOOKUP(B137,基础信息!$B$3:$K$10000,4,0))</f>
        <v/>
      </c>
      <c r="I137" s="59" t="str">
        <f t="shared" si="7"/>
        <v/>
      </c>
      <c r="J137" s="61" t="str">
        <f>IF(B137="","",VLOOKUP(B137,基础信息!$B$3:$K$10000,5,0))</f>
        <v/>
      </c>
      <c r="K137" s="66" t="str">
        <f t="shared" si="8"/>
        <v/>
      </c>
    </row>
    <row r="138" spans="1:11" ht="30" customHeight="1">
      <c r="A138" s="54">
        <v>136</v>
      </c>
      <c r="B138" s="55" t="str">
        <f>IF(基础信息!B138="","",基础信息!B138)</f>
        <v/>
      </c>
      <c r="C138" s="56" t="str">
        <f>IF(B138="","",VLOOKUP(B138,基础信息!$B$3:$K$10000,2,0))</f>
        <v/>
      </c>
      <c r="D138" s="56" t="str">
        <f>IF(B138="","",VLOOKUP(B138,基础信息!$B$3:$K$10000,3,0))</f>
        <v/>
      </c>
      <c r="E138" s="57" t="str">
        <f>IF(B138="","",SUMIF(入库记录!$C$3:$C$10000,B138,入库记录!$F$3:$F$10000))</f>
        <v/>
      </c>
      <c r="F138" s="57" t="str">
        <f>IF(B138="","",SUMIF(领用记录!$E$3:$E$10000,B138,领用记录!$H$3:$H$10000))</f>
        <v/>
      </c>
      <c r="G138" s="57" t="str">
        <f t="shared" si="6"/>
        <v/>
      </c>
      <c r="H138" s="55" t="str">
        <f>IF(B138="","",VLOOKUP(B138,基础信息!$B$3:$K$10000,4,0))</f>
        <v/>
      </c>
      <c r="I138" s="55" t="str">
        <f t="shared" si="7"/>
        <v/>
      </c>
      <c r="J138" s="57" t="str">
        <f>IF(B138="","",VLOOKUP(B138,基础信息!$B$3:$K$10000,5,0))</f>
        <v/>
      </c>
      <c r="K138" s="65" t="str">
        <f t="shared" si="8"/>
        <v/>
      </c>
    </row>
    <row r="139" spans="1:11" ht="30" customHeight="1">
      <c r="A139" s="58">
        <v>137</v>
      </c>
      <c r="B139" s="59" t="str">
        <f>IF(基础信息!B139="","",基础信息!B139)</f>
        <v/>
      </c>
      <c r="C139" s="60" t="str">
        <f>IF(B139="","",VLOOKUP(B139,基础信息!$B$3:$K$10000,2,0))</f>
        <v/>
      </c>
      <c r="D139" s="60" t="str">
        <f>IF(B139="","",VLOOKUP(B139,基础信息!$B$3:$K$10000,3,0))</f>
        <v/>
      </c>
      <c r="E139" s="61" t="str">
        <f>IF(B139="","",SUMIF(入库记录!$C$3:$C$10000,B139,入库记录!$F$3:$F$10000))</f>
        <v/>
      </c>
      <c r="F139" s="61" t="str">
        <f>IF(B139="","",SUMIF(领用记录!$E$3:$E$10000,B139,领用记录!$H$3:$H$10000))</f>
        <v/>
      </c>
      <c r="G139" s="61" t="str">
        <f t="shared" si="6"/>
        <v/>
      </c>
      <c r="H139" s="59" t="str">
        <f>IF(B139="","",VLOOKUP(B139,基础信息!$B$3:$K$10000,4,0))</f>
        <v/>
      </c>
      <c r="I139" s="59" t="str">
        <f t="shared" si="7"/>
        <v/>
      </c>
      <c r="J139" s="61" t="str">
        <f>IF(B139="","",VLOOKUP(B139,基础信息!$B$3:$K$10000,5,0))</f>
        <v/>
      </c>
      <c r="K139" s="66" t="str">
        <f t="shared" si="8"/>
        <v/>
      </c>
    </row>
    <row r="140" spans="1:11" ht="30" customHeight="1">
      <c r="A140" s="54">
        <v>138</v>
      </c>
      <c r="B140" s="55" t="str">
        <f>IF(基础信息!B140="","",基础信息!B140)</f>
        <v/>
      </c>
      <c r="C140" s="56" t="str">
        <f>IF(B140="","",VLOOKUP(B140,基础信息!$B$3:$K$10000,2,0))</f>
        <v/>
      </c>
      <c r="D140" s="56" t="str">
        <f>IF(B140="","",VLOOKUP(B140,基础信息!$B$3:$K$10000,3,0))</f>
        <v/>
      </c>
      <c r="E140" s="57" t="str">
        <f>IF(B140="","",SUMIF(入库记录!$C$3:$C$10000,B140,入库记录!$F$3:$F$10000))</f>
        <v/>
      </c>
      <c r="F140" s="57" t="str">
        <f>IF(B140="","",SUMIF(领用记录!$E$3:$E$10000,B140,领用记录!$H$3:$H$10000))</f>
        <v/>
      </c>
      <c r="G140" s="57" t="str">
        <f t="shared" si="6"/>
        <v/>
      </c>
      <c r="H140" s="55" t="str">
        <f>IF(B140="","",VLOOKUP(B140,基础信息!$B$3:$K$10000,4,0))</f>
        <v/>
      </c>
      <c r="I140" s="55" t="str">
        <f t="shared" si="7"/>
        <v/>
      </c>
      <c r="J140" s="57" t="str">
        <f>IF(B140="","",VLOOKUP(B140,基础信息!$B$3:$K$10000,5,0))</f>
        <v/>
      </c>
      <c r="K140" s="65" t="str">
        <f t="shared" si="8"/>
        <v/>
      </c>
    </row>
    <row r="141" spans="1:11" ht="30" customHeight="1">
      <c r="A141" s="58">
        <v>139</v>
      </c>
      <c r="B141" s="59" t="str">
        <f>IF(基础信息!B141="","",基础信息!B141)</f>
        <v/>
      </c>
      <c r="C141" s="60" t="str">
        <f>IF(B141="","",VLOOKUP(B141,基础信息!$B$3:$K$10000,2,0))</f>
        <v/>
      </c>
      <c r="D141" s="60" t="str">
        <f>IF(B141="","",VLOOKUP(B141,基础信息!$B$3:$K$10000,3,0))</f>
        <v/>
      </c>
      <c r="E141" s="61" t="str">
        <f>IF(B141="","",SUMIF(入库记录!$C$3:$C$10000,B141,入库记录!$F$3:$F$10000))</f>
        <v/>
      </c>
      <c r="F141" s="61" t="str">
        <f>IF(B141="","",SUMIF(领用记录!$E$3:$E$10000,B141,领用记录!$H$3:$H$10000))</f>
        <v/>
      </c>
      <c r="G141" s="61" t="str">
        <f t="shared" si="6"/>
        <v/>
      </c>
      <c r="H141" s="59" t="str">
        <f>IF(B141="","",VLOOKUP(B141,基础信息!$B$3:$K$10000,4,0))</f>
        <v/>
      </c>
      <c r="I141" s="59" t="str">
        <f t="shared" si="7"/>
        <v/>
      </c>
      <c r="J141" s="61" t="str">
        <f>IF(B141="","",VLOOKUP(B141,基础信息!$B$3:$K$10000,5,0))</f>
        <v/>
      </c>
      <c r="K141" s="66" t="str">
        <f t="shared" si="8"/>
        <v/>
      </c>
    </row>
    <row r="142" spans="1:11" ht="30" customHeight="1">
      <c r="A142" s="54">
        <v>140</v>
      </c>
      <c r="B142" s="55" t="str">
        <f>IF(基础信息!B142="","",基础信息!B142)</f>
        <v/>
      </c>
      <c r="C142" s="56" t="str">
        <f>IF(B142="","",VLOOKUP(B142,基础信息!$B$3:$K$10000,2,0))</f>
        <v/>
      </c>
      <c r="D142" s="56" t="str">
        <f>IF(B142="","",VLOOKUP(B142,基础信息!$B$3:$K$10000,3,0))</f>
        <v/>
      </c>
      <c r="E142" s="57" t="str">
        <f>IF(B142="","",SUMIF(入库记录!$C$3:$C$10000,B142,入库记录!$F$3:$F$10000))</f>
        <v/>
      </c>
      <c r="F142" s="57" t="str">
        <f>IF(B142="","",SUMIF(领用记录!$E$3:$E$10000,B142,领用记录!$H$3:$H$10000))</f>
        <v/>
      </c>
      <c r="G142" s="57" t="str">
        <f t="shared" si="6"/>
        <v/>
      </c>
      <c r="H142" s="55" t="str">
        <f>IF(B142="","",VLOOKUP(B142,基础信息!$B$3:$K$10000,4,0))</f>
        <v/>
      </c>
      <c r="I142" s="55" t="str">
        <f t="shared" si="7"/>
        <v/>
      </c>
      <c r="J142" s="57" t="str">
        <f>IF(B142="","",VLOOKUP(B142,基础信息!$B$3:$K$10000,5,0))</f>
        <v/>
      </c>
      <c r="K142" s="65" t="str">
        <f t="shared" si="8"/>
        <v/>
      </c>
    </row>
    <row r="143" spans="1:11" ht="30" customHeight="1">
      <c r="A143" s="58">
        <v>141</v>
      </c>
      <c r="B143" s="59" t="str">
        <f>IF(基础信息!B143="","",基础信息!B143)</f>
        <v/>
      </c>
      <c r="C143" s="60" t="str">
        <f>IF(B143="","",VLOOKUP(B143,基础信息!$B$3:$K$10000,2,0))</f>
        <v/>
      </c>
      <c r="D143" s="60" t="str">
        <f>IF(B143="","",VLOOKUP(B143,基础信息!$B$3:$K$10000,3,0))</f>
        <v/>
      </c>
      <c r="E143" s="61" t="str">
        <f>IF(B143="","",SUMIF(入库记录!$C$3:$C$10000,B143,入库记录!$F$3:$F$10000))</f>
        <v/>
      </c>
      <c r="F143" s="61" t="str">
        <f>IF(B143="","",SUMIF(领用记录!$E$3:$E$10000,B143,领用记录!$H$3:$H$10000))</f>
        <v/>
      </c>
      <c r="G143" s="61" t="str">
        <f t="shared" si="9" ref="G143:G206">IF(B143="","",E143-F143)</f>
        <v/>
      </c>
      <c r="H143" s="59" t="str">
        <f>IF(B143="","",VLOOKUP(B143,基础信息!$B$3:$K$10000,4,0))</f>
        <v/>
      </c>
      <c r="I143" s="59" t="str">
        <f t="shared" si="10" ref="I143:I206">IF(G143="","",G143*H143)</f>
        <v/>
      </c>
      <c r="J143" s="61" t="str">
        <f>IF(B143="","",VLOOKUP(B143,基础信息!$B$3:$K$10000,5,0))</f>
        <v/>
      </c>
      <c r="K143" s="66" t="str">
        <f t="shared" si="11" ref="K143:K206">IF(C143="","",IF(G143&lt;J143,"需要备货",""))</f>
        <v/>
      </c>
    </row>
    <row r="144" spans="1:11" ht="30" customHeight="1">
      <c r="A144" s="54">
        <v>142</v>
      </c>
      <c r="B144" s="55" t="str">
        <f>IF(基础信息!B144="","",基础信息!B144)</f>
        <v/>
      </c>
      <c r="C144" s="56" t="str">
        <f>IF(B144="","",VLOOKUP(B144,基础信息!$B$3:$K$10000,2,0))</f>
        <v/>
      </c>
      <c r="D144" s="56" t="str">
        <f>IF(B144="","",VLOOKUP(B144,基础信息!$B$3:$K$10000,3,0))</f>
        <v/>
      </c>
      <c r="E144" s="57" t="str">
        <f>IF(B144="","",SUMIF(入库记录!$C$3:$C$10000,B144,入库记录!$F$3:$F$10000))</f>
        <v/>
      </c>
      <c r="F144" s="57" t="str">
        <f>IF(B144="","",SUMIF(领用记录!$E$3:$E$10000,B144,领用记录!$H$3:$H$10000))</f>
        <v/>
      </c>
      <c r="G144" s="57" t="str">
        <f t="shared" si="9"/>
        <v/>
      </c>
      <c r="H144" s="55" t="str">
        <f>IF(B144="","",VLOOKUP(B144,基础信息!$B$3:$K$10000,4,0))</f>
        <v/>
      </c>
      <c r="I144" s="55" t="str">
        <f t="shared" si="10"/>
        <v/>
      </c>
      <c r="J144" s="57" t="str">
        <f>IF(B144="","",VLOOKUP(B144,基础信息!$B$3:$K$10000,5,0))</f>
        <v/>
      </c>
      <c r="K144" s="65" t="str">
        <f t="shared" si="11"/>
        <v/>
      </c>
    </row>
    <row r="145" spans="1:11" ht="30" customHeight="1">
      <c r="A145" s="58">
        <v>143</v>
      </c>
      <c r="B145" s="59" t="str">
        <f>IF(基础信息!B145="","",基础信息!B145)</f>
        <v/>
      </c>
      <c r="C145" s="60" t="str">
        <f>IF(B145="","",VLOOKUP(B145,基础信息!$B$3:$K$10000,2,0))</f>
        <v/>
      </c>
      <c r="D145" s="60" t="str">
        <f>IF(B145="","",VLOOKUP(B145,基础信息!$B$3:$K$10000,3,0))</f>
        <v/>
      </c>
      <c r="E145" s="61" t="str">
        <f>IF(B145="","",SUMIF(入库记录!$C$3:$C$10000,B145,入库记录!$F$3:$F$10000))</f>
        <v/>
      </c>
      <c r="F145" s="61" t="str">
        <f>IF(B145="","",SUMIF(领用记录!$E$3:$E$10000,B145,领用记录!$H$3:$H$10000))</f>
        <v/>
      </c>
      <c r="G145" s="61" t="str">
        <f t="shared" si="9"/>
        <v/>
      </c>
      <c r="H145" s="59" t="str">
        <f>IF(B145="","",VLOOKUP(B145,基础信息!$B$3:$K$10000,4,0))</f>
        <v/>
      </c>
      <c r="I145" s="59" t="str">
        <f t="shared" si="10"/>
        <v/>
      </c>
      <c r="J145" s="61" t="str">
        <f>IF(B145="","",VLOOKUP(B145,基础信息!$B$3:$K$10000,5,0))</f>
        <v/>
      </c>
      <c r="K145" s="66" t="str">
        <f t="shared" si="11"/>
        <v/>
      </c>
    </row>
    <row r="146" spans="1:11" ht="30" customHeight="1">
      <c r="A146" s="54">
        <v>144</v>
      </c>
      <c r="B146" s="55" t="str">
        <f>IF(基础信息!B146="","",基础信息!B146)</f>
        <v/>
      </c>
      <c r="C146" s="56" t="str">
        <f>IF(B146="","",VLOOKUP(B146,基础信息!$B$3:$K$10000,2,0))</f>
        <v/>
      </c>
      <c r="D146" s="56" t="str">
        <f>IF(B146="","",VLOOKUP(B146,基础信息!$B$3:$K$10000,3,0))</f>
        <v/>
      </c>
      <c r="E146" s="57" t="str">
        <f>IF(B146="","",SUMIF(入库记录!$C$3:$C$10000,B146,入库记录!$F$3:$F$10000))</f>
        <v/>
      </c>
      <c r="F146" s="57" t="str">
        <f>IF(B146="","",SUMIF(领用记录!$E$3:$E$10000,B146,领用记录!$H$3:$H$10000))</f>
        <v/>
      </c>
      <c r="G146" s="57" t="str">
        <f t="shared" si="9"/>
        <v/>
      </c>
      <c r="H146" s="55" t="str">
        <f>IF(B146="","",VLOOKUP(B146,基础信息!$B$3:$K$10000,4,0))</f>
        <v/>
      </c>
      <c r="I146" s="55" t="str">
        <f t="shared" si="10"/>
        <v/>
      </c>
      <c r="J146" s="57" t="str">
        <f>IF(B146="","",VLOOKUP(B146,基础信息!$B$3:$K$10000,5,0))</f>
        <v/>
      </c>
      <c r="K146" s="65" t="str">
        <f t="shared" si="11"/>
        <v/>
      </c>
    </row>
    <row r="147" spans="1:11" ht="30" customHeight="1">
      <c r="A147" s="58">
        <v>145</v>
      </c>
      <c r="B147" s="59" t="str">
        <f>IF(基础信息!B147="","",基础信息!B147)</f>
        <v/>
      </c>
      <c r="C147" s="60" t="str">
        <f>IF(B147="","",VLOOKUP(B147,基础信息!$B$3:$K$10000,2,0))</f>
        <v/>
      </c>
      <c r="D147" s="60" t="str">
        <f>IF(B147="","",VLOOKUP(B147,基础信息!$B$3:$K$10000,3,0))</f>
        <v/>
      </c>
      <c r="E147" s="61" t="str">
        <f>IF(B147="","",SUMIF(入库记录!$C$3:$C$10000,B147,入库记录!$F$3:$F$10000))</f>
        <v/>
      </c>
      <c r="F147" s="61" t="str">
        <f>IF(B147="","",SUMIF(领用记录!$E$3:$E$10000,B147,领用记录!$H$3:$H$10000))</f>
        <v/>
      </c>
      <c r="G147" s="61" t="str">
        <f t="shared" si="9"/>
        <v/>
      </c>
      <c r="H147" s="59" t="str">
        <f>IF(B147="","",VLOOKUP(B147,基础信息!$B$3:$K$10000,4,0))</f>
        <v/>
      </c>
      <c r="I147" s="59" t="str">
        <f t="shared" si="10"/>
        <v/>
      </c>
      <c r="J147" s="61" t="str">
        <f>IF(B147="","",VLOOKUP(B147,基础信息!$B$3:$K$10000,5,0))</f>
        <v/>
      </c>
      <c r="K147" s="66" t="str">
        <f t="shared" si="11"/>
        <v/>
      </c>
    </row>
    <row r="148" spans="1:11" ht="30" customHeight="1">
      <c r="A148" s="54">
        <v>146</v>
      </c>
      <c r="B148" s="55" t="str">
        <f>IF(基础信息!B148="","",基础信息!B148)</f>
        <v/>
      </c>
      <c r="C148" s="56" t="str">
        <f>IF(B148="","",VLOOKUP(B148,基础信息!$B$3:$K$10000,2,0))</f>
        <v/>
      </c>
      <c r="D148" s="56" t="str">
        <f>IF(B148="","",VLOOKUP(B148,基础信息!$B$3:$K$10000,3,0))</f>
        <v/>
      </c>
      <c r="E148" s="57" t="str">
        <f>IF(B148="","",SUMIF(入库记录!$C$3:$C$10000,B148,入库记录!$F$3:$F$10000))</f>
        <v/>
      </c>
      <c r="F148" s="57" t="str">
        <f>IF(B148="","",SUMIF(领用记录!$E$3:$E$10000,B148,领用记录!$H$3:$H$10000))</f>
        <v/>
      </c>
      <c r="G148" s="57" t="str">
        <f t="shared" si="9"/>
        <v/>
      </c>
      <c r="H148" s="55" t="str">
        <f>IF(B148="","",VLOOKUP(B148,基础信息!$B$3:$K$10000,4,0))</f>
        <v/>
      </c>
      <c r="I148" s="55" t="str">
        <f t="shared" si="10"/>
        <v/>
      </c>
      <c r="J148" s="57" t="str">
        <f>IF(B148="","",VLOOKUP(B148,基础信息!$B$3:$K$10000,5,0))</f>
        <v/>
      </c>
      <c r="K148" s="65" t="str">
        <f t="shared" si="11"/>
        <v/>
      </c>
    </row>
    <row r="149" spans="1:11" ht="30" customHeight="1">
      <c r="A149" s="58">
        <v>147</v>
      </c>
      <c r="B149" s="59" t="str">
        <f>IF(基础信息!B149="","",基础信息!B149)</f>
        <v/>
      </c>
      <c r="C149" s="60" t="str">
        <f>IF(B149="","",VLOOKUP(B149,基础信息!$B$3:$K$10000,2,0))</f>
        <v/>
      </c>
      <c r="D149" s="60" t="str">
        <f>IF(B149="","",VLOOKUP(B149,基础信息!$B$3:$K$10000,3,0))</f>
        <v/>
      </c>
      <c r="E149" s="61" t="str">
        <f>IF(B149="","",SUMIF(入库记录!$C$3:$C$10000,B149,入库记录!$F$3:$F$10000))</f>
        <v/>
      </c>
      <c r="F149" s="61" t="str">
        <f>IF(B149="","",SUMIF(领用记录!$E$3:$E$10000,B149,领用记录!$H$3:$H$10000))</f>
        <v/>
      </c>
      <c r="G149" s="61" t="str">
        <f t="shared" si="9"/>
        <v/>
      </c>
      <c r="H149" s="59" t="str">
        <f>IF(B149="","",VLOOKUP(B149,基础信息!$B$3:$K$10000,4,0))</f>
        <v/>
      </c>
      <c r="I149" s="59" t="str">
        <f t="shared" si="10"/>
        <v/>
      </c>
      <c r="J149" s="61" t="str">
        <f>IF(B149="","",VLOOKUP(B149,基础信息!$B$3:$K$10000,5,0))</f>
        <v/>
      </c>
      <c r="K149" s="66" t="str">
        <f t="shared" si="11"/>
        <v/>
      </c>
    </row>
    <row r="150" spans="1:11" ht="30" customHeight="1">
      <c r="A150" s="54">
        <v>148</v>
      </c>
      <c r="B150" s="55" t="str">
        <f>IF(基础信息!B150="","",基础信息!B150)</f>
        <v/>
      </c>
      <c r="C150" s="56" t="str">
        <f>IF(B150="","",VLOOKUP(B150,基础信息!$B$3:$K$10000,2,0))</f>
        <v/>
      </c>
      <c r="D150" s="56" t="str">
        <f>IF(B150="","",VLOOKUP(B150,基础信息!$B$3:$K$10000,3,0))</f>
        <v/>
      </c>
      <c r="E150" s="57" t="str">
        <f>IF(B150="","",SUMIF(入库记录!$C$3:$C$10000,B150,入库记录!$F$3:$F$10000))</f>
        <v/>
      </c>
      <c r="F150" s="57" t="str">
        <f>IF(B150="","",SUMIF(领用记录!$E$3:$E$10000,B150,领用记录!$H$3:$H$10000))</f>
        <v/>
      </c>
      <c r="G150" s="57" t="str">
        <f t="shared" si="9"/>
        <v/>
      </c>
      <c r="H150" s="55" t="str">
        <f>IF(B150="","",VLOOKUP(B150,基础信息!$B$3:$K$10000,4,0))</f>
        <v/>
      </c>
      <c r="I150" s="55" t="str">
        <f t="shared" si="10"/>
        <v/>
      </c>
      <c r="J150" s="57" t="str">
        <f>IF(B150="","",VLOOKUP(B150,基础信息!$B$3:$K$10000,5,0))</f>
        <v/>
      </c>
      <c r="K150" s="65" t="str">
        <f t="shared" si="11"/>
        <v/>
      </c>
    </row>
    <row r="151" spans="1:11" ht="30" customHeight="1">
      <c r="A151" s="58">
        <v>149</v>
      </c>
      <c r="B151" s="59" t="str">
        <f>IF(基础信息!B151="","",基础信息!B151)</f>
        <v/>
      </c>
      <c r="C151" s="60" t="str">
        <f>IF(B151="","",VLOOKUP(B151,基础信息!$B$3:$K$10000,2,0))</f>
        <v/>
      </c>
      <c r="D151" s="60" t="str">
        <f>IF(B151="","",VLOOKUP(B151,基础信息!$B$3:$K$10000,3,0))</f>
        <v/>
      </c>
      <c r="E151" s="61" t="str">
        <f>IF(B151="","",SUMIF(入库记录!$C$3:$C$10000,B151,入库记录!$F$3:$F$10000))</f>
        <v/>
      </c>
      <c r="F151" s="61" t="str">
        <f>IF(B151="","",SUMIF(领用记录!$E$3:$E$10000,B151,领用记录!$H$3:$H$10000))</f>
        <v/>
      </c>
      <c r="G151" s="61" t="str">
        <f t="shared" si="9"/>
        <v/>
      </c>
      <c r="H151" s="59" t="str">
        <f>IF(B151="","",VLOOKUP(B151,基础信息!$B$3:$K$10000,4,0))</f>
        <v/>
      </c>
      <c r="I151" s="59" t="str">
        <f t="shared" si="10"/>
        <v/>
      </c>
      <c r="J151" s="61" t="str">
        <f>IF(B151="","",VLOOKUP(B151,基础信息!$B$3:$K$10000,5,0))</f>
        <v/>
      </c>
      <c r="K151" s="66" t="str">
        <f t="shared" si="11"/>
        <v/>
      </c>
    </row>
    <row r="152" spans="1:11" ht="30" customHeight="1">
      <c r="A152" s="54">
        <v>150</v>
      </c>
      <c r="B152" s="55" t="str">
        <f>IF(基础信息!B152="","",基础信息!B152)</f>
        <v/>
      </c>
      <c r="C152" s="56" t="str">
        <f>IF(B152="","",VLOOKUP(B152,基础信息!$B$3:$K$10000,2,0))</f>
        <v/>
      </c>
      <c r="D152" s="56" t="str">
        <f>IF(B152="","",VLOOKUP(B152,基础信息!$B$3:$K$10000,3,0))</f>
        <v/>
      </c>
      <c r="E152" s="57" t="str">
        <f>IF(B152="","",SUMIF(入库记录!$C$3:$C$10000,B152,入库记录!$F$3:$F$10000))</f>
        <v/>
      </c>
      <c r="F152" s="57" t="str">
        <f>IF(B152="","",SUMIF(领用记录!$E$3:$E$10000,B152,领用记录!$H$3:$H$10000))</f>
        <v/>
      </c>
      <c r="G152" s="57" t="str">
        <f t="shared" si="9"/>
        <v/>
      </c>
      <c r="H152" s="55" t="str">
        <f>IF(B152="","",VLOOKUP(B152,基础信息!$B$3:$K$10000,4,0))</f>
        <v/>
      </c>
      <c r="I152" s="55" t="str">
        <f t="shared" si="10"/>
        <v/>
      </c>
      <c r="J152" s="57" t="str">
        <f>IF(B152="","",VLOOKUP(B152,基础信息!$B$3:$K$10000,5,0))</f>
        <v/>
      </c>
      <c r="K152" s="65" t="str">
        <f t="shared" si="11"/>
        <v/>
      </c>
    </row>
    <row r="153" spans="1:11" ht="30" customHeight="1">
      <c r="A153" s="58">
        <v>151</v>
      </c>
      <c r="B153" s="59" t="str">
        <f>IF(基础信息!B153="","",基础信息!B153)</f>
        <v/>
      </c>
      <c r="C153" s="60" t="str">
        <f>IF(B153="","",VLOOKUP(B153,基础信息!$B$3:$K$10000,2,0))</f>
        <v/>
      </c>
      <c r="D153" s="60" t="str">
        <f>IF(B153="","",VLOOKUP(B153,基础信息!$B$3:$K$10000,3,0))</f>
        <v/>
      </c>
      <c r="E153" s="61" t="str">
        <f>IF(B153="","",SUMIF(入库记录!$C$3:$C$10000,B153,入库记录!$F$3:$F$10000))</f>
        <v/>
      </c>
      <c r="F153" s="61" t="str">
        <f>IF(B153="","",SUMIF(领用记录!$E$3:$E$10000,B153,领用记录!$H$3:$H$10000))</f>
        <v/>
      </c>
      <c r="G153" s="61" t="str">
        <f t="shared" si="9"/>
        <v/>
      </c>
      <c r="H153" s="59" t="str">
        <f>IF(B153="","",VLOOKUP(B153,基础信息!$B$3:$K$10000,4,0))</f>
        <v/>
      </c>
      <c r="I153" s="59" t="str">
        <f t="shared" si="10"/>
        <v/>
      </c>
      <c r="J153" s="61" t="str">
        <f>IF(B153="","",VLOOKUP(B153,基础信息!$B$3:$K$10000,5,0))</f>
        <v/>
      </c>
      <c r="K153" s="66" t="str">
        <f t="shared" si="11"/>
        <v/>
      </c>
    </row>
    <row r="154" spans="1:11" ht="30" customHeight="1">
      <c r="A154" s="54">
        <v>152</v>
      </c>
      <c r="B154" s="55" t="str">
        <f>IF(基础信息!B154="","",基础信息!B154)</f>
        <v/>
      </c>
      <c r="C154" s="56" t="str">
        <f>IF(B154="","",VLOOKUP(B154,基础信息!$B$3:$K$10000,2,0))</f>
        <v/>
      </c>
      <c r="D154" s="56" t="str">
        <f>IF(B154="","",VLOOKUP(B154,基础信息!$B$3:$K$10000,3,0))</f>
        <v/>
      </c>
      <c r="E154" s="57" t="str">
        <f>IF(B154="","",SUMIF(入库记录!$C$3:$C$10000,B154,入库记录!$F$3:$F$10000))</f>
        <v/>
      </c>
      <c r="F154" s="57" t="str">
        <f>IF(B154="","",SUMIF(领用记录!$E$3:$E$10000,B154,领用记录!$H$3:$H$10000))</f>
        <v/>
      </c>
      <c r="G154" s="57" t="str">
        <f t="shared" si="9"/>
        <v/>
      </c>
      <c r="H154" s="55" t="str">
        <f>IF(B154="","",VLOOKUP(B154,基础信息!$B$3:$K$10000,4,0))</f>
        <v/>
      </c>
      <c r="I154" s="55" t="str">
        <f t="shared" si="10"/>
        <v/>
      </c>
      <c r="J154" s="57" t="str">
        <f>IF(B154="","",VLOOKUP(B154,基础信息!$B$3:$K$10000,5,0))</f>
        <v/>
      </c>
      <c r="K154" s="65" t="str">
        <f t="shared" si="11"/>
        <v/>
      </c>
    </row>
    <row r="155" spans="1:11" ht="30" customHeight="1">
      <c r="A155" s="58">
        <v>153</v>
      </c>
      <c r="B155" s="59" t="str">
        <f>IF(基础信息!B155="","",基础信息!B155)</f>
        <v/>
      </c>
      <c r="C155" s="60" t="str">
        <f>IF(B155="","",VLOOKUP(B155,基础信息!$B$3:$K$10000,2,0))</f>
        <v/>
      </c>
      <c r="D155" s="60" t="str">
        <f>IF(B155="","",VLOOKUP(B155,基础信息!$B$3:$K$10000,3,0))</f>
        <v/>
      </c>
      <c r="E155" s="61" t="str">
        <f>IF(B155="","",SUMIF(入库记录!$C$3:$C$10000,B155,入库记录!$F$3:$F$10000))</f>
        <v/>
      </c>
      <c r="F155" s="61" t="str">
        <f>IF(B155="","",SUMIF(领用记录!$E$3:$E$10000,B155,领用记录!$H$3:$H$10000))</f>
        <v/>
      </c>
      <c r="G155" s="61" t="str">
        <f t="shared" si="9"/>
        <v/>
      </c>
      <c r="H155" s="59" t="str">
        <f>IF(B155="","",VLOOKUP(B155,基础信息!$B$3:$K$10000,4,0))</f>
        <v/>
      </c>
      <c r="I155" s="59" t="str">
        <f t="shared" si="10"/>
        <v/>
      </c>
      <c r="J155" s="61" t="str">
        <f>IF(B155="","",VLOOKUP(B155,基础信息!$B$3:$K$10000,5,0))</f>
        <v/>
      </c>
      <c r="K155" s="66" t="str">
        <f t="shared" si="11"/>
        <v/>
      </c>
    </row>
    <row r="156" spans="1:11" ht="30" customHeight="1">
      <c r="A156" s="54">
        <v>154</v>
      </c>
      <c r="B156" s="55" t="str">
        <f>IF(基础信息!B156="","",基础信息!B156)</f>
        <v/>
      </c>
      <c r="C156" s="56" t="str">
        <f>IF(B156="","",VLOOKUP(B156,基础信息!$B$3:$K$10000,2,0))</f>
        <v/>
      </c>
      <c r="D156" s="56" t="str">
        <f>IF(B156="","",VLOOKUP(B156,基础信息!$B$3:$K$10000,3,0))</f>
        <v/>
      </c>
      <c r="E156" s="57" t="str">
        <f>IF(B156="","",SUMIF(入库记录!$C$3:$C$10000,B156,入库记录!$F$3:$F$10000))</f>
        <v/>
      </c>
      <c r="F156" s="57" t="str">
        <f>IF(B156="","",SUMIF(领用记录!$E$3:$E$10000,B156,领用记录!$H$3:$H$10000))</f>
        <v/>
      </c>
      <c r="G156" s="57" t="str">
        <f t="shared" si="9"/>
        <v/>
      </c>
      <c r="H156" s="55" t="str">
        <f>IF(B156="","",VLOOKUP(B156,基础信息!$B$3:$K$10000,4,0))</f>
        <v/>
      </c>
      <c r="I156" s="55" t="str">
        <f t="shared" si="10"/>
        <v/>
      </c>
      <c r="J156" s="57" t="str">
        <f>IF(B156="","",VLOOKUP(B156,基础信息!$B$3:$K$10000,5,0))</f>
        <v/>
      </c>
      <c r="K156" s="65" t="str">
        <f t="shared" si="11"/>
        <v/>
      </c>
    </row>
    <row r="157" spans="1:11" ht="30" customHeight="1">
      <c r="A157" s="58">
        <v>155</v>
      </c>
      <c r="B157" s="59" t="str">
        <f>IF(基础信息!B157="","",基础信息!B157)</f>
        <v/>
      </c>
      <c r="C157" s="60" t="str">
        <f>IF(B157="","",VLOOKUP(B157,基础信息!$B$3:$K$10000,2,0))</f>
        <v/>
      </c>
      <c r="D157" s="60" t="str">
        <f>IF(B157="","",VLOOKUP(B157,基础信息!$B$3:$K$10000,3,0))</f>
        <v/>
      </c>
      <c r="E157" s="61" t="str">
        <f>IF(B157="","",SUMIF(入库记录!$C$3:$C$10000,B157,入库记录!$F$3:$F$10000))</f>
        <v/>
      </c>
      <c r="F157" s="61" t="str">
        <f>IF(B157="","",SUMIF(领用记录!$E$3:$E$10000,B157,领用记录!$H$3:$H$10000))</f>
        <v/>
      </c>
      <c r="G157" s="61" t="str">
        <f t="shared" si="9"/>
        <v/>
      </c>
      <c r="H157" s="59" t="str">
        <f>IF(B157="","",VLOOKUP(B157,基础信息!$B$3:$K$10000,4,0))</f>
        <v/>
      </c>
      <c r="I157" s="59" t="str">
        <f t="shared" si="10"/>
        <v/>
      </c>
      <c r="J157" s="61" t="str">
        <f>IF(B157="","",VLOOKUP(B157,基础信息!$B$3:$K$10000,5,0))</f>
        <v/>
      </c>
      <c r="K157" s="66" t="str">
        <f t="shared" si="11"/>
        <v/>
      </c>
    </row>
    <row r="158" spans="1:11" ht="30" customHeight="1">
      <c r="A158" s="54">
        <v>156</v>
      </c>
      <c r="B158" s="55" t="str">
        <f>IF(基础信息!B158="","",基础信息!B158)</f>
        <v/>
      </c>
      <c r="C158" s="56" t="str">
        <f>IF(B158="","",VLOOKUP(B158,基础信息!$B$3:$K$10000,2,0))</f>
        <v/>
      </c>
      <c r="D158" s="56" t="str">
        <f>IF(B158="","",VLOOKUP(B158,基础信息!$B$3:$K$10000,3,0))</f>
        <v/>
      </c>
      <c r="E158" s="57" t="str">
        <f>IF(B158="","",SUMIF(入库记录!$C$3:$C$10000,B158,入库记录!$F$3:$F$10000))</f>
        <v/>
      </c>
      <c r="F158" s="57" t="str">
        <f>IF(B158="","",SUMIF(领用记录!$E$3:$E$10000,B158,领用记录!$H$3:$H$10000))</f>
        <v/>
      </c>
      <c r="G158" s="57" t="str">
        <f t="shared" si="9"/>
        <v/>
      </c>
      <c r="H158" s="55" t="str">
        <f>IF(B158="","",VLOOKUP(B158,基础信息!$B$3:$K$10000,4,0))</f>
        <v/>
      </c>
      <c r="I158" s="55" t="str">
        <f t="shared" si="10"/>
        <v/>
      </c>
      <c r="J158" s="57" t="str">
        <f>IF(B158="","",VLOOKUP(B158,基础信息!$B$3:$K$10000,5,0))</f>
        <v/>
      </c>
      <c r="K158" s="65" t="str">
        <f t="shared" si="11"/>
        <v/>
      </c>
    </row>
    <row r="159" spans="1:11" ht="30" customHeight="1">
      <c r="A159" s="58">
        <v>157</v>
      </c>
      <c r="B159" s="59" t="str">
        <f>IF(基础信息!B159="","",基础信息!B159)</f>
        <v/>
      </c>
      <c r="C159" s="60" t="str">
        <f>IF(B159="","",VLOOKUP(B159,基础信息!$B$3:$K$10000,2,0))</f>
        <v/>
      </c>
      <c r="D159" s="60" t="str">
        <f>IF(B159="","",VLOOKUP(B159,基础信息!$B$3:$K$10000,3,0))</f>
        <v/>
      </c>
      <c r="E159" s="61" t="str">
        <f>IF(B159="","",SUMIF(入库记录!$C$3:$C$10000,B159,入库记录!$F$3:$F$10000))</f>
        <v/>
      </c>
      <c r="F159" s="61" t="str">
        <f>IF(B159="","",SUMIF(领用记录!$E$3:$E$10000,B159,领用记录!$H$3:$H$10000))</f>
        <v/>
      </c>
      <c r="G159" s="61" t="str">
        <f t="shared" si="9"/>
        <v/>
      </c>
      <c r="H159" s="59" t="str">
        <f>IF(B159="","",VLOOKUP(B159,基础信息!$B$3:$K$10000,4,0))</f>
        <v/>
      </c>
      <c r="I159" s="59" t="str">
        <f t="shared" si="10"/>
        <v/>
      </c>
      <c r="J159" s="61" t="str">
        <f>IF(B159="","",VLOOKUP(B159,基础信息!$B$3:$K$10000,5,0))</f>
        <v/>
      </c>
      <c r="K159" s="66" t="str">
        <f t="shared" si="11"/>
        <v/>
      </c>
    </row>
    <row r="160" spans="1:11" ht="30" customHeight="1">
      <c r="A160" s="54">
        <v>158</v>
      </c>
      <c r="B160" s="55" t="str">
        <f>IF(基础信息!B160="","",基础信息!B160)</f>
        <v/>
      </c>
      <c r="C160" s="56" t="str">
        <f>IF(B160="","",VLOOKUP(B160,基础信息!$B$3:$K$10000,2,0))</f>
        <v/>
      </c>
      <c r="D160" s="56" t="str">
        <f>IF(B160="","",VLOOKUP(B160,基础信息!$B$3:$K$10000,3,0))</f>
        <v/>
      </c>
      <c r="E160" s="57" t="str">
        <f>IF(B160="","",SUMIF(入库记录!$C$3:$C$10000,B160,入库记录!$F$3:$F$10000))</f>
        <v/>
      </c>
      <c r="F160" s="57" t="str">
        <f>IF(B160="","",SUMIF(领用记录!$E$3:$E$10000,B160,领用记录!$H$3:$H$10000))</f>
        <v/>
      </c>
      <c r="G160" s="57" t="str">
        <f t="shared" si="9"/>
        <v/>
      </c>
      <c r="H160" s="55" t="str">
        <f>IF(B160="","",VLOOKUP(B160,基础信息!$B$3:$K$10000,4,0))</f>
        <v/>
      </c>
      <c r="I160" s="55" t="str">
        <f t="shared" si="10"/>
        <v/>
      </c>
      <c r="J160" s="57" t="str">
        <f>IF(B160="","",VLOOKUP(B160,基础信息!$B$3:$K$10000,5,0))</f>
        <v/>
      </c>
      <c r="K160" s="65" t="str">
        <f t="shared" si="11"/>
        <v/>
      </c>
    </row>
    <row r="161" spans="1:11" ht="30" customHeight="1">
      <c r="A161" s="58">
        <v>159</v>
      </c>
      <c r="B161" s="59" t="str">
        <f>IF(基础信息!B161="","",基础信息!B161)</f>
        <v/>
      </c>
      <c r="C161" s="60" t="str">
        <f>IF(B161="","",VLOOKUP(B161,基础信息!$B$3:$K$10000,2,0))</f>
        <v/>
      </c>
      <c r="D161" s="60" t="str">
        <f>IF(B161="","",VLOOKUP(B161,基础信息!$B$3:$K$10000,3,0))</f>
        <v/>
      </c>
      <c r="E161" s="61" t="str">
        <f>IF(B161="","",SUMIF(入库记录!$C$3:$C$10000,B161,入库记录!$F$3:$F$10000))</f>
        <v/>
      </c>
      <c r="F161" s="61" t="str">
        <f>IF(B161="","",SUMIF(领用记录!$E$3:$E$10000,B161,领用记录!$H$3:$H$10000))</f>
        <v/>
      </c>
      <c r="G161" s="61" t="str">
        <f t="shared" si="9"/>
        <v/>
      </c>
      <c r="H161" s="59" t="str">
        <f>IF(B161="","",VLOOKUP(B161,基础信息!$B$3:$K$10000,4,0))</f>
        <v/>
      </c>
      <c r="I161" s="59" t="str">
        <f t="shared" si="10"/>
        <v/>
      </c>
      <c r="J161" s="61" t="str">
        <f>IF(B161="","",VLOOKUP(B161,基础信息!$B$3:$K$10000,5,0))</f>
        <v/>
      </c>
      <c r="K161" s="66" t="str">
        <f t="shared" si="11"/>
        <v/>
      </c>
    </row>
    <row r="162" spans="1:11" ht="30" customHeight="1">
      <c r="A162" s="54">
        <v>160</v>
      </c>
      <c r="B162" s="55" t="str">
        <f>IF(基础信息!B162="","",基础信息!B162)</f>
        <v/>
      </c>
      <c r="C162" s="56" t="str">
        <f>IF(B162="","",VLOOKUP(B162,基础信息!$B$3:$K$10000,2,0))</f>
        <v/>
      </c>
      <c r="D162" s="56" t="str">
        <f>IF(B162="","",VLOOKUP(B162,基础信息!$B$3:$K$10000,3,0))</f>
        <v/>
      </c>
      <c r="E162" s="57" t="str">
        <f>IF(B162="","",SUMIF(入库记录!$C$3:$C$10000,B162,入库记录!$F$3:$F$10000))</f>
        <v/>
      </c>
      <c r="F162" s="57" t="str">
        <f>IF(B162="","",SUMIF(领用记录!$E$3:$E$10000,B162,领用记录!$H$3:$H$10000))</f>
        <v/>
      </c>
      <c r="G162" s="57" t="str">
        <f t="shared" si="9"/>
        <v/>
      </c>
      <c r="H162" s="55" t="str">
        <f>IF(B162="","",VLOOKUP(B162,基础信息!$B$3:$K$10000,4,0))</f>
        <v/>
      </c>
      <c r="I162" s="55" t="str">
        <f t="shared" si="10"/>
        <v/>
      </c>
      <c r="J162" s="57" t="str">
        <f>IF(B162="","",VLOOKUP(B162,基础信息!$B$3:$K$10000,5,0))</f>
        <v/>
      </c>
      <c r="K162" s="65" t="str">
        <f t="shared" si="11"/>
        <v/>
      </c>
    </row>
    <row r="163" spans="1:11" ht="30" customHeight="1">
      <c r="A163" s="58">
        <v>161</v>
      </c>
      <c r="B163" s="59" t="str">
        <f>IF(基础信息!B163="","",基础信息!B163)</f>
        <v/>
      </c>
      <c r="C163" s="60" t="str">
        <f>IF(B163="","",VLOOKUP(B163,基础信息!$B$3:$K$10000,2,0))</f>
        <v/>
      </c>
      <c r="D163" s="60" t="str">
        <f>IF(B163="","",VLOOKUP(B163,基础信息!$B$3:$K$10000,3,0))</f>
        <v/>
      </c>
      <c r="E163" s="61" t="str">
        <f>IF(B163="","",SUMIF(入库记录!$C$3:$C$10000,B163,入库记录!$F$3:$F$10000))</f>
        <v/>
      </c>
      <c r="F163" s="61" t="str">
        <f>IF(B163="","",SUMIF(领用记录!$E$3:$E$10000,B163,领用记录!$H$3:$H$10000))</f>
        <v/>
      </c>
      <c r="G163" s="61" t="str">
        <f t="shared" si="9"/>
        <v/>
      </c>
      <c r="H163" s="59" t="str">
        <f>IF(B163="","",VLOOKUP(B163,基础信息!$B$3:$K$10000,4,0))</f>
        <v/>
      </c>
      <c r="I163" s="59" t="str">
        <f t="shared" si="10"/>
        <v/>
      </c>
      <c r="J163" s="61" t="str">
        <f>IF(B163="","",VLOOKUP(B163,基础信息!$B$3:$K$10000,5,0))</f>
        <v/>
      </c>
      <c r="K163" s="66" t="str">
        <f t="shared" si="11"/>
        <v/>
      </c>
    </row>
    <row r="164" spans="1:11" ht="30" customHeight="1">
      <c r="A164" s="54">
        <v>162</v>
      </c>
      <c r="B164" s="55" t="str">
        <f>IF(基础信息!B164="","",基础信息!B164)</f>
        <v/>
      </c>
      <c r="C164" s="56" t="str">
        <f>IF(B164="","",VLOOKUP(B164,基础信息!$B$3:$K$10000,2,0))</f>
        <v/>
      </c>
      <c r="D164" s="56" t="str">
        <f>IF(B164="","",VLOOKUP(B164,基础信息!$B$3:$K$10000,3,0))</f>
        <v/>
      </c>
      <c r="E164" s="57" t="str">
        <f>IF(B164="","",SUMIF(入库记录!$C$3:$C$10000,B164,入库记录!$F$3:$F$10000))</f>
        <v/>
      </c>
      <c r="F164" s="57" t="str">
        <f>IF(B164="","",SUMIF(领用记录!$E$3:$E$10000,B164,领用记录!$H$3:$H$10000))</f>
        <v/>
      </c>
      <c r="G164" s="57" t="str">
        <f t="shared" si="9"/>
        <v/>
      </c>
      <c r="H164" s="55" t="str">
        <f>IF(B164="","",VLOOKUP(B164,基础信息!$B$3:$K$10000,4,0))</f>
        <v/>
      </c>
      <c r="I164" s="55" t="str">
        <f t="shared" si="10"/>
        <v/>
      </c>
      <c r="J164" s="57" t="str">
        <f>IF(B164="","",VLOOKUP(B164,基础信息!$B$3:$K$10000,5,0))</f>
        <v/>
      </c>
      <c r="K164" s="65" t="str">
        <f t="shared" si="11"/>
        <v/>
      </c>
    </row>
    <row r="165" spans="1:11" ht="30" customHeight="1">
      <c r="A165" s="58">
        <v>163</v>
      </c>
      <c r="B165" s="59" t="str">
        <f>IF(基础信息!B165="","",基础信息!B165)</f>
        <v/>
      </c>
      <c r="C165" s="60" t="str">
        <f>IF(B165="","",VLOOKUP(B165,基础信息!$B$3:$K$10000,2,0))</f>
        <v/>
      </c>
      <c r="D165" s="60" t="str">
        <f>IF(B165="","",VLOOKUP(B165,基础信息!$B$3:$K$10000,3,0))</f>
        <v/>
      </c>
      <c r="E165" s="61" t="str">
        <f>IF(B165="","",SUMIF(入库记录!$C$3:$C$10000,B165,入库记录!$F$3:$F$10000))</f>
        <v/>
      </c>
      <c r="F165" s="61" t="str">
        <f>IF(B165="","",SUMIF(领用记录!$E$3:$E$10000,B165,领用记录!$H$3:$H$10000))</f>
        <v/>
      </c>
      <c r="G165" s="61" t="str">
        <f t="shared" si="9"/>
        <v/>
      </c>
      <c r="H165" s="59" t="str">
        <f>IF(B165="","",VLOOKUP(B165,基础信息!$B$3:$K$10000,4,0))</f>
        <v/>
      </c>
      <c r="I165" s="59" t="str">
        <f t="shared" si="10"/>
        <v/>
      </c>
      <c r="J165" s="61" t="str">
        <f>IF(B165="","",VLOOKUP(B165,基础信息!$B$3:$K$10000,5,0))</f>
        <v/>
      </c>
      <c r="K165" s="66" t="str">
        <f t="shared" si="11"/>
        <v/>
      </c>
    </row>
    <row r="166" spans="1:11" ht="30" customHeight="1">
      <c r="A166" s="54">
        <v>164</v>
      </c>
      <c r="B166" s="55" t="str">
        <f>IF(基础信息!B166="","",基础信息!B166)</f>
        <v/>
      </c>
      <c r="C166" s="56" t="str">
        <f>IF(B166="","",VLOOKUP(B166,基础信息!$B$3:$K$10000,2,0))</f>
        <v/>
      </c>
      <c r="D166" s="56" t="str">
        <f>IF(B166="","",VLOOKUP(B166,基础信息!$B$3:$K$10000,3,0))</f>
        <v/>
      </c>
      <c r="E166" s="57" t="str">
        <f>IF(B166="","",SUMIF(入库记录!$C$3:$C$10000,B166,入库记录!$F$3:$F$10000))</f>
        <v/>
      </c>
      <c r="F166" s="57" t="str">
        <f>IF(B166="","",SUMIF(领用记录!$E$3:$E$10000,B166,领用记录!$H$3:$H$10000))</f>
        <v/>
      </c>
      <c r="G166" s="57" t="str">
        <f t="shared" si="9"/>
        <v/>
      </c>
      <c r="H166" s="55" t="str">
        <f>IF(B166="","",VLOOKUP(B166,基础信息!$B$3:$K$10000,4,0))</f>
        <v/>
      </c>
      <c r="I166" s="55" t="str">
        <f t="shared" si="10"/>
        <v/>
      </c>
      <c r="J166" s="57" t="str">
        <f>IF(B166="","",VLOOKUP(B166,基础信息!$B$3:$K$10000,5,0))</f>
        <v/>
      </c>
      <c r="K166" s="65" t="str">
        <f t="shared" si="11"/>
        <v/>
      </c>
    </row>
    <row r="167" spans="1:11" ht="30" customHeight="1">
      <c r="A167" s="58">
        <v>165</v>
      </c>
      <c r="B167" s="59" t="str">
        <f>IF(基础信息!B167="","",基础信息!B167)</f>
        <v/>
      </c>
      <c r="C167" s="60" t="str">
        <f>IF(B167="","",VLOOKUP(B167,基础信息!$B$3:$K$10000,2,0))</f>
        <v/>
      </c>
      <c r="D167" s="60" t="str">
        <f>IF(B167="","",VLOOKUP(B167,基础信息!$B$3:$K$10000,3,0))</f>
        <v/>
      </c>
      <c r="E167" s="61" t="str">
        <f>IF(B167="","",SUMIF(入库记录!$C$3:$C$10000,B167,入库记录!$F$3:$F$10000))</f>
        <v/>
      </c>
      <c r="F167" s="61" t="str">
        <f>IF(B167="","",SUMIF(领用记录!$E$3:$E$10000,B167,领用记录!$H$3:$H$10000))</f>
        <v/>
      </c>
      <c r="G167" s="61" t="str">
        <f t="shared" si="9"/>
        <v/>
      </c>
      <c r="H167" s="59" t="str">
        <f>IF(B167="","",VLOOKUP(B167,基础信息!$B$3:$K$10000,4,0))</f>
        <v/>
      </c>
      <c r="I167" s="59" t="str">
        <f t="shared" si="10"/>
        <v/>
      </c>
      <c r="J167" s="61" t="str">
        <f>IF(B167="","",VLOOKUP(B167,基础信息!$B$3:$K$10000,5,0))</f>
        <v/>
      </c>
      <c r="K167" s="66" t="str">
        <f t="shared" si="11"/>
        <v/>
      </c>
    </row>
    <row r="168" spans="1:11" ht="30" customHeight="1">
      <c r="A168" s="54">
        <v>166</v>
      </c>
      <c r="B168" s="55" t="str">
        <f>IF(基础信息!B168="","",基础信息!B168)</f>
        <v/>
      </c>
      <c r="C168" s="56" t="str">
        <f>IF(B168="","",VLOOKUP(B168,基础信息!$B$3:$K$10000,2,0))</f>
        <v/>
      </c>
      <c r="D168" s="56" t="str">
        <f>IF(B168="","",VLOOKUP(B168,基础信息!$B$3:$K$10000,3,0))</f>
        <v/>
      </c>
      <c r="E168" s="57" t="str">
        <f>IF(B168="","",SUMIF(入库记录!$C$3:$C$10000,B168,入库记录!$F$3:$F$10000))</f>
        <v/>
      </c>
      <c r="F168" s="57" t="str">
        <f>IF(B168="","",SUMIF(领用记录!$E$3:$E$10000,B168,领用记录!$H$3:$H$10000))</f>
        <v/>
      </c>
      <c r="G168" s="57" t="str">
        <f t="shared" si="9"/>
        <v/>
      </c>
      <c r="H168" s="55" t="str">
        <f>IF(B168="","",VLOOKUP(B168,基础信息!$B$3:$K$10000,4,0))</f>
        <v/>
      </c>
      <c r="I168" s="55" t="str">
        <f t="shared" si="10"/>
        <v/>
      </c>
      <c r="J168" s="57" t="str">
        <f>IF(B168="","",VLOOKUP(B168,基础信息!$B$3:$K$10000,5,0))</f>
        <v/>
      </c>
      <c r="K168" s="65" t="str">
        <f t="shared" si="11"/>
        <v/>
      </c>
    </row>
    <row r="169" spans="1:11" ht="30" customHeight="1">
      <c r="A169" s="58">
        <v>167</v>
      </c>
      <c r="B169" s="59" t="str">
        <f>IF(基础信息!B169="","",基础信息!B169)</f>
        <v/>
      </c>
      <c r="C169" s="60" t="str">
        <f>IF(B169="","",VLOOKUP(B169,基础信息!$B$3:$K$10000,2,0))</f>
        <v/>
      </c>
      <c r="D169" s="60" t="str">
        <f>IF(B169="","",VLOOKUP(B169,基础信息!$B$3:$K$10000,3,0))</f>
        <v/>
      </c>
      <c r="E169" s="61" t="str">
        <f>IF(B169="","",SUMIF(入库记录!$C$3:$C$10000,B169,入库记录!$F$3:$F$10000))</f>
        <v/>
      </c>
      <c r="F169" s="61" t="str">
        <f>IF(B169="","",SUMIF(领用记录!$E$3:$E$10000,B169,领用记录!$H$3:$H$10000))</f>
        <v/>
      </c>
      <c r="G169" s="61" t="str">
        <f t="shared" si="9"/>
        <v/>
      </c>
      <c r="H169" s="59" t="str">
        <f>IF(B169="","",VLOOKUP(B169,基础信息!$B$3:$K$10000,4,0))</f>
        <v/>
      </c>
      <c r="I169" s="59" t="str">
        <f t="shared" si="10"/>
        <v/>
      </c>
      <c r="J169" s="61" t="str">
        <f>IF(B169="","",VLOOKUP(B169,基础信息!$B$3:$K$10000,5,0))</f>
        <v/>
      </c>
      <c r="K169" s="66" t="str">
        <f t="shared" si="11"/>
        <v/>
      </c>
    </row>
    <row r="170" spans="1:11" ht="30" customHeight="1">
      <c r="A170" s="54">
        <v>168</v>
      </c>
      <c r="B170" s="55" t="str">
        <f>IF(基础信息!B170="","",基础信息!B170)</f>
        <v/>
      </c>
      <c r="C170" s="56" t="str">
        <f>IF(B170="","",VLOOKUP(B170,基础信息!$B$3:$K$10000,2,0))</f>
        <v/>
      </c>
      <c r="D170" s="56" t="str">
        <f>IF(B170="","",VLOOKUP(B170,基础信息!$B$3:$K$10000,3,0))</f>
        <v/>
      </c>
      <c r="E170" s="57" t="str">
        <f>IF(B170="","",SUMIF(入库记录!$C$3:$C$10000,B170,入库记录!$F$3:$F$10000))</f>
        <v/>
      </c>
      <c r="F170" s="57" t="str">
        <f>IF(B170="","",SUMIF(领用记录!$E$3:$E$10000,B170,领用记录!$H$3:$H$10000))</f>
        <v/>
      </c>
      <c r="G170" s="57" t="str">
        <f t="shared" si="9"/>
        <v/>
      </c>
      <c r="H170" s="55" t="str">
        <f>IF(B170="","",VLOOKUP(B170,基础信息!$B$3:$K$10000,4,0))</f>
        <v/>
      </c>
      <c r="I170" s="55" t="str">
        <f t="shared" si="10"/>
        <v/>
      </c>
      <c r="J170" s="57" t="str">
        <f>IF(B170="","",VLOOKUP(B170,基础信息!$B$3:$K$10000,5,0))</f>
        <v/>
      </c>
      <c r="K170" s="65" t="str">
        <f t="shared" si="11"/>
        <v/>
      </c>
    </row>
    <row r="171" spans="1:11" ht="30" customHeight="1">
      <c r="A171" s="58">
        <v>169</v>
      </c>
      <c r="B171" s="59" t="str">
        <f>IF(基础信息!B171="","",基础信息!B171)</f>
        <v/>
      </c>
      <c r="C171" s="60" t="str">
        <f>IF(B171="","",VLOOKUP(B171,基础信息!$B$3:$K$10000,2,0))</f>
        <v/>
      </c>
      <c r="D171" s="60" t="str">
        <f>IF(B171="","",VLOOKUP(B171,基础信息!$B$3:$K$10000,3,0))</f>
        <v/>
      </c>
      <c r="E171" s="61" t="str">
        <f>IF(B171="","",SUMIF(入库记录!$C$3:$C$10000,B171,入库记录!$F$3:$F$10000))</f>
        <v/>
      </c>
      <c r="F171" s="61" t="str">
        <f>IF(B171="","",SUMIF(领用记录!$E$3:$E$10000,B171,领用记录!$H$3:$H$10000))</f>
        <v/>
      </c>
      <c r="G171" s="61" t="str">
        <f t="shared" si="9"/>
        <v/>
      </c>
      <c r="H171" s="59" t="str">
        <f>IF(B171="","",VLOOKUP(B171,基础信息!$B$3:$K$10000,4,0))</f>
        <v/>
      </c>
      <c r="I171" s="59" t="str">
        <f t="shared" si="10"/>
        <v/>
      </c>
      <c r="J171" s="61" t="str">
        <f>IF(B171="","",VLOOKUP(B171,基础信息!$B$3:$K$10000,5,0))</f>
        <v/>
      </c>
      <c r="K171" s="66" t="str">
        <f t="shared" si="11"/>
        <v/>
      </c>
    </row>
    <row r="172" spans="1:11" ht="30" customHeight="1">
      <c r="A172" s="54">
        <v>170</v>
      </c>
      <c r="B172" s="55" t="str">
        <f>IF(基础信息!B172="","",基础信息!B172)</f>
        <v/>
      </c>
      <c r="C172" s="56" t="str">
        <f>IF(B172="","",VLOOKUP(B172,基础信息!$B$3:$K$10000,2,0))</f>
        <v/>
      </c>
      <c r="D172" s="56" t="str">
        <f>IF(B172="","",VLOOKUP(B172,基础信息!$B$3:$K$10000,3,0))</f>
        <v/>
      </c>
      <c r="E172" s="57" t="str">
        <f>IF(B172="","",SUMIF(入库记录!$C$3:$C$10000,B172,入库记录!$F$3:$F$10000))</f>
        <v/>
      </c>
      <c r="F172" s="57" t="str">
        <f>IF(B172="","",SUMIF(领用记录!$E$3:$E$10000,B172,领用记录!$H$3:$H$10000))</f>
        <v/>
      </c>
      <c r="G172" s="57" t="str">
        <f t="shared" si="9"/>
        <v/>
      </c>
      <c r="H172" s="55" t="str">
        <f>IF(B172="","",VLOOKUP(B172,基础信息!$B$3:$K$10000,4,0))</f>
        <v/>
      </c>
      <c r="I172" s="55" t="str">
        <f t="shared" si="10"/>
        <v/>
      </c>
      <c r="J172" s="57" t="str">
        <f>IF(B172="","",VLOOKUP(B172,基础信息!$B$3:$K$10000,5,0))</f>
        <v/>
      </c>
      <c r="K172" s="65" t="str">
        <f t="shared" si="11"/>
        <v/>
      </c>
    </row>
    <row r="173" spans="1:11" ht="30" customHeight="1">
      <c r="A173" s="58">
        <v>171</v>
      </c>
      <c r="B173" s="59" t="str">
        <f>IF(基础信息!B173="","",基础信息!B173)</f>
        <v/>
      </c>
      <c r="C173" s="60" t="str">
        <f>IF(B173="","",VLOOKUP(B173,基础信息!$B$3:$K$10000,2,0))</f>
        <v/>
      </c>
      <c r="D173" s="60" t="str">
        <f>IF(B173="","",VLOOKUP(B173,基础信息!$B$3:$K$10000,3,0))</f>
        <v/>
      </c>
      <c r="E173" s="61" t="str">
        <f>IF(B173="","",SUMIF(入库记录!$C$3:$C$10000,B173,入库记录!$F$3:$F$10000))</f>
        <v/>
      </c>
      <c r="F173" s="61" t="str">
        <f>IF(B173="","",SUMIF(领用记录!$E$3:$E$10000,B173,领用记录!$H$3:$H$10000))</f>
        <v/>
      </c>
      <c r="G173" s="61" t="str">
        <f t="shared" si="9"/>
        <v/>
      </c>
      <c r="H173" s="59" t="str">
        <f>IF(B173="","",VLOOKUP(B173,基础信息!$B$3:$K$10000,4,0))</f>
        <v/>
      </c>
      <c r="I173" s="59" t="str">
        <f t="shared" si="10"/>
        <v/>
      </c>
      <c r="J173" s="61" t="str">
        <f>IF(B173="","",VLOOKUP(B173,基础信息!$B$3:$K$10000,5,0))</f>
        <v/>
      </c>
      <c r="K173" s="66" t="str">
        <f t="shared" si="11"/>
        <v/>
      </c>
    </row>
    <row r="174" spans="1:11" ht="30" customHeight="1">
      <c r="A174" s="54">
        <v>172</v>
      </c>
      <c r="B174" s="55" t="str">
        <f>IF(基础信息!B174="","",基础信息!B174)</f>
        <v/>
      </c>
      <c r="C174" s="56" t="str">
        <f>IF(B174="","",VLOOKUP(B174,基础信息!$B$3:$K$10000,2,0))</f>
        <v/>
      </c>
      <c r="D174" s="56" t="str">
        <f>IF(B174="","",VLOOKUP(B174,基础信息!$B$3:$K$10000,3,0))</f>
        <v/>
      </c>
      <c r="E174" s="57" t="str">
        <f>IF(B174="","",SUMIF(入库记录!$C$3:$C$10000,B174,入库记录!$F$3:$F$10000))</f>
        <v/>
      </c>
      <c r="F174" s="57" t="str">
        <f>IF(B174="","",SUMIF(领用记录!$E$3:$E$10000,B174,领用记录!$H$3:$H$10000))</f>
        <v/>
      </c>
      <c r="G174" s="57" t="str">
        <f t="shared" si="9"/>
        <v/>
      </c>
      <c r="H174" s="55" t="str">
        <f>IF(B174="","",VLOOKUP(B174,基础信息!$B$3:$K$10000,4,0))</f>
        <v/>
      </c>
      <c r="I174" s="55" t="str">
        <f t="shared" si="10"/>
        <v/>
      </c>
      <c r="J174" s="57" t="str">
        <f>IF(B174="","",VLOOKUP(B174,基础信息!$B$3:$K$10000,5,0))</f>
        <v/>
      </c>
      <c r="K174" s="65" t="str">
        <f t="shared" si="11"/>
        <v/>
      </c>
    </row>
    <row r="175" spans="1:11" ht="30" customHeight="1">
      <c r="A175" s="58">
        <v>173</v>
      </c>
      <c r="B175" s="59" t="str">
        <f>IF(基础信息!B175="","",基础信息!B175)</f>
        <v/>
      </c>
      <c r="C175" s="60" t="str">
        <f>IF(B175="","",VLOOKUP(B175,基础信息!$B$3:$K$10000,2,0))</f>
        <v/>
      </c>
      <c r="D175" s="60" t="str">
        <f>IF(B175="","",VLOOKUP(B175,基础信息!$B$3:$K$10000,3,0))</f>
        <v/>
      </c>
      <c r="E175" s="61" t="str">
        <f>IF(B175="","",SUMIF(入库记录!$C$3:$C$10000,B175,入库记录!$F$3:$F$10000))</f>
        <v/>
      </c>
      <c r="F175" s="61" t="str">
        <f>IF(B175="","",SUMIF(领用记录!$E$3:$E$10000,B175,领用记录!$H$3:$H$10000))</f>
        <v/>
      </c>
      <c r="G175" s="61" t="str">
        <f t="shared" si="9"/>
        <v/>
      </c>
      <c r="H175" s="59" t="str">
        <f>IF(B175="","",VLOOKUP(B175,基础信息!$B$3:$K$10000,4,0))</f>
        <v/>
      </c>
      <c r="I175" s="59" t="str">
        <f t="shared" si="10"/>
        <v/>
      </c>
      <c r="J175" s="61" t="str">
        <f>IF(B175="","",VLOOKUP(B175,基础信息!$B$3:$K$10000,5,0))</f>
        <v/>
      </c>
      <c r="K175" s="66" t="str">
        <f t="shared" si="11"/>
        <v/>
      </c>
    </row>
    <row r="176" spans="1:11" ht="30" customHeight="1">
      <c r="A176" s="54">
        <v>174</v>
      </c>
      <c r="B176" s="55" t="str">
        <f>IF(基础信息!B176="","",基础信息!B176)</f>
        <v/>
      </c>
      <c r="C176" s="56" t="str">
        <f>IF(B176="","",VLOOKUP(B176,基础信息!$B$3:$K$10000,2,0))</f>
        <v/>
      </c>
      <c r="D176" s="56" t="str">
        <f>IF(B176="","",VLOOKUP(B176,基础信息!$B$3:$K$10000,3,0))</f>
        <v/>
      </c>
      <c r="E176" s="57" t="str">
        <f>IF(B176="","",SUMIF(入库记录!$C$3:$C$10000,B176,入库记录!$F$3:$F$10000))</f>
        <v/>
      </c>
      <c r="F176" s="57" t="str">
        <f>IF(B176="","",SUMIF(领用记录!$E$3:$E$10000,B176,领用记录!$H$3:$H$10000))</f>
        <v/>
      </c>
      <c r="G176" s="57" t="str">
        <f t="shared" si="9"/>
        <v/>
      </c>
      <c r="H176" s="55" t="str">
        <f>IF(B176="","",VLOOKUP(B176,基础信息!$B$3:$K$10000,4,0))</f>
        <v/>
      </c>
      <c r="I176" s="55" t="str">
        <f t="shared" si="10"/>
        <v/>
      </c>
      <c r="J176" s="57" t="str">
        <f>IF(B176="","",VLOOKUP(B176,基础信息!$B$3:$K$10000,5,0))</f>
        <v/>
      </c>
      <c r="K176" s="65" t="str">
        <f t="shared" si="11"/>
        <v/>
      </c>
    </row>
    <row r="177" spans="1:11" ht="30" customHeight="1">
      <c r="A177" s="58">
        <v>175</v>
      </c>
      <c r="B177" s="59" t="str">
        <f>IF(基础信息!B177="","",基础信息!B177)</f>
        <v/>
      </c>
      <c r="C177" s="60" t="str">
        <f>IF(B177="","",VLOOKUP(B177,基础信息!$B$3:$K$10000,2,0))</f>
        <v/>
      </c>
      <c r="D177" s="60" t="str">
        <f>IF(B177="","",VLOOKUP(B177,基础信息!$B$3:$K$10000,3,0))</f>
        <v/>
      </c>
      <c r="E177" s="61" t="str">
        <f>IF(B177="","",SUMIF(入库记录!$C$3:$C$10000,B177,入库记录!$F$3:$F$10000))</f>
        <v/>
      </c>
      <c r="F177" s="61" t="str">
        <f>IF(B177="","",SUMIF(领用记录!$E$3:$E$10000,B177,领用记录!$H$3:$H$10000))</f>
        <v/>
      </c>
      <c r="G177" s="61" t="str">
        <f t="shared" si="9"/>
        <v/>
      </c>
      <c r="H177" s="59" t="str">
        <f>IF(B177="","",VLOOKUP(B177,基础信息!$B$3:$K$10000,4,0))</f>
        <v/>
      </c>
      <c r="I177" s="59" t="str">
        <f t="shared" si="10"/>
        <v/>
      </c>
      <c r="J177" s="61" t="str">
        <f>IF(B177="","",VLOOKUP(B177,基础信息!$B$3:$K$10000,5,0))</f>
        <v/>
      </c>
      <c r="K177" s="66" t="str">
        <f t="shared" si="11"/>
        <v/>
      </c>
    </row>
    <row r="178" spans="1:11" ht="30" customHeight="1">
      <c r="A178" s="54">
        <v>176</v>
      </c>
      <c r="B178" s="55" t="str">
        <f>IF(基础信息!B178="","",基础信息!B178)</f>
        <v/>
      </c>
      <c r="C178" s="56" t="str">
        <f>IF(B178="","",VLOOKUP(B178,基础信息!$B$3:$K$10000,2,0))</f>
        <v/>
      </c>
      <c r="D178" s="56" t="str">
        <f>IF(B178="","",VLOOKUP(B178,基础信息!$B$3:$K$10000,3,0))</f>
        <v/>
      </c>
      <c r="E178" s="57" t="str">
        <f>IF(B178="","",SUMIF(入库记录!$C$3:$C$10000,B178,入库记录!$F$3:$F$10000))</f>
        <v/>
      </c>
      <c r="F178" s="57" t="str">
        <f>IF(B178="","",SUMIF(领用记录!$E$3:$E$10000,B178,领用记录!$H$3:$H$10000))</f>
        <v/>
      </c>
      <c r="G178" s="57" t="str">
        <f t="shared" si="9"/>
        <v/>
      </c>
      <c r="H178" s="55" t="str">
        <f>IF(B178="","",VLOOKUP(B178,基础信息!$B$3:$K$10000,4,0))</f>
        <v/>
      </c>
      <c r="I178" s="55" t="str">
        <f t="shared" si="10"/>
        <v/>
      </c>
      <c r="J178" s="57" t="str">
        <f>IF(B178="","",VLOOKUP(B178,基础信息!$B$3:$K$10000,5,0))</f>
        <v/>
      </c>
      <c r="K178" s="65" t="str">
        <f t="shared" si="11"/>
        <v/>
      </c>
    </row>
    <row r="179" spans="1:11" ht="30" customHeight="1">
      <c r="A179" s="58">
        <v>177</v>
      </c>
      <c r="B179" s="59" t="str">
        <f>IF(基础信息!B179="","",基础信息!B179)</f>
        <v/>
      </c>
      <c r="C179" s="60" t="str">
        <f>IF(B179="","",VLOOKUP(B179,基础信息!$B$3:$K$10000,2,0))</f>
        <v/>
      </c>
      <c r="D179" s="60" t="str">
        <f>IF(B179="","",VLOOKUP(B179,基础信息!$B$3:$K$10000,3,0))</f>
        <v/>
      </c>
      <c r="E179" s="61" t="str">
        <f>IF(B179="","",SUMIF(入库记录!$C$3:$C$10000,B179,入库记录!$F$3:$F$10000))</f>
        <v/>
      </c>
      <c r="F179" s="61" t="str">
        <f>IF(B179="","",SUMIF(领用记录!$E$3:$E$10000,B179,领用记录!$H$3:$H$10000))</f>
        <v/>
      </c>
      <c r="G179" s="61" t="str">
        <f t="shared" si="9"/>
        <v/>
      </c>
      <c r="H179" s="59" t="str">
        <f>IF(B179="","",VLOOKUP(B179,基础信息!$B$3:$K$10000,4,0))</f>
        <v/>
      </c>
      <c r="I179" s="59" t="str">
        <f t="shared" si="10"/>
        <v/>
      </c>
      <c r="J179" s="61" t="str">
        <f>IF(B179="","",VLOOKUP(B179,基础信息!$B$3:$K$10000,5,0))</f>
        <v/>
      </c>
      <c r="K179" s="66" t="str">
        <f t="shared" si="11"/>
        <v/>
      </c>
    </row>
    <row r="180" spans="1:11" ht="30" customHeight="1">
      <c r="A180" s="54">
        <v>178</v>
      </c>
      <c r="B180" s="55" t="str">
        <f>IF(基础信息!B180="","",基础信息!B180)</f>
        <v/>
      </c>
      <c r="C180" s="56" t="str">
        <f>IF(B180="","",VLOOKUP(B180,基础信息!$B$3:$K$10000,2,0))</f>
        <v/>
      </c>
      <c r="D180" s="56" t="str">
        <f>IF(B180="","",VLOOKUP(B180,基础信息!$B$3:$K$10000,3,0))</f>
        <v/>
      </c>
      <c r="E180" s="57" t="str">
        <f>IF(B180="","",SUMIF(入库记录!$C$3:$C$10000,B180,入库记录!$F$3:$F$10000))</f>
        <v/>
      </c>
      <c r="F180" s="57" t="str">
        <f>IF(B180="","",SUMIF(领用记录!$E$3:$E$10000,B180,领用记录!$H$3:$H$10000))</f>
        <v/>
      </c>
      <c r="G180" s="57" t="str">
        <f t="shared" si="9"/>
        <v/>
      </c>
      <c r="H180" s="55" t="str">
        <f>IF(B180="","",VLOOKUP(B180,基础信息!$B$3:$K$10000,4,0))</f>
        <v/>
      </c>
      <c r="I180" s="55" t="str">
        <f t="shared" si="10"/>
        <v/>
      </c>
      <c r="J180" s="57" t="str">
        <f>IF(B180="","",VLOOKUP(B180,基础信息!$B$3:$K$10000,5,0))</f>
        <v/>
      </c>
      <c r="K180" s="65" t="str">
        <f t="shared" si="11"/>
        <v/>
      </c>
    </row>
    <row r="181" spans="1:11" ht="30" customHeight="1">
      <c r="A181" s="58">
        <v>179</v>
      </c>
      <c r="B181" s="59" t="str">
        <f>IF(基础信息!B181="","",基础信息!B181)</f>
        <v/>
      </c>
      <c r="C181" s="60" t="str">
        <f>IF(B181="","",VLOOKUP(B181,基础信息!$B$3:$K$10000,2,0))</f>
        <v/>
      </c>
      <c r="D181" s="60" t="str">
        <f>IF(B181="","",VLOOKUP(B181,基础信息!$B$3:$K$10000,3,0))</f>
        <v/>
      </c>
      <c r="E181" s="61" t="str">
        <f>IF(B181="","",SUMIF(入库记录!$C$3:$C$10000,B181,入库记录!$F$3:$F$10000))</f>
        <v/>
      </c>
      <c r="F181" s="61" t="str">
        <f>IF(B181="","",SUMIF(领用记录!$E$3:$E$10000,B181,领用记录!$H$3:$H$10000))</f>
        <v/>
      </c>
      <c r="G181" s="61" t="str">
        <f t="shared" si="9"/>
        <v/>
      </c>
      <c r="H181" s="59" t="str">
        <f>IF(B181="","",VLOOKUP(B181,基础信息!$B$3:$K$10000,4,0))</f>
        <v/>
      </c>
      <c r="I181" s="59" t="str">
        <f t="shared" si="10"/>
        <v/>
      </c>
      <c r="J181" s="61" t="str">
        <f>IF(B181="","",VLOOKUP(B181,基础信息!$B$3:$K$10000,5,0))</f>
        <v/>
      </c>
      <c r="K181" s="66" t="str">
        <f t="shared" si="11"/>
        <v/>
      </c>
    </row>
    <row r="182" spans="1:11" ht="30" customHeight="1">
      <c r="A182" s="54">
        <v>180</v>
      </c>
      <c r="B182" s="55" t="str">
        <f>IF(基础信息!B182="","",基础信息!B182)</f>
        <v/>
      </c>
      <c r="C182" s="56" t="str">
        <f>IF(B182="","",VLOOKUP(B182,基础信息!$B$3:$K$10000,2,0))</f>
        <v/>
      </c>
      <c r="D182" s="56" t="str">
        <f>IF(B182="","",VLOOKUP(B182,基础信息!$B$3:$K$10000,3,0))</f>
        <v/>
      </c>
      <c r="E182" s="57" t="str">
        <f>IF(B182="","",SUMIF(入库记录!$C$3:$C$10000,B182,入库记录!$F$3:$F$10000))</f>
        <v/>
      </c>
      <c r="F182" s="57" t="str">
        <f>IF(B182="","",SUMIF(领用记录!$E$3:$E$10000,B182,领用记录!$H$3:$H$10000))</f>
        <v/>
      </c>
      <c r="G182" s="57" t="str">
        <f t="shared" si="9"/>
        <v/>
      </c>
      <c r="H182" s="55" t="str">
        <f>IF(B182="","",VLOOKUP(B182,基础信息!$B$3:$K$10000,4,0))</f>
        <v/>
      </c>
      <c r="I182" s="55" t="str">
        <f t="shared" si="10"/>
        <v/>
      </c>
      <c r="J182" s="57" t="str">
        <f>IF(B182="","",VLOOKUP(B182,基础信息!$B$3:$K$10000,5,0))</f>
        <v/>
      </c>
      <c r="K182" s="65" t="str">
        <f t="shared" si="11"/>
        <v/>
      </c>
    </row>
    <row r="183" spans="1:11" ht="30" customHeight="1">
      <c r="A183" s="58">
        <v>181</v>
      </c>
      <c r="B183" s="59" t="str">
        <f>IF(基础信息!B183="","",基础信息!B183)</f>
        <v/>
      </c>
      <c r="C183" s="60" t="str">
        <f>IF(B183="","",VLOOKUP(B183,基础信息!$B$3:$K$10000,2,0))</f>
        <v/>
      </c>
      <c r="D183" s="60" t="str">
        <f>IF(B183="","",VLOOKUP(B183,基础信息!$B$3:$K$10000,3,0))</f>
        <v/>
      </c>
      <c r="E183" s="61" t="str">
        <f>IF(B183="","",SUMIF(入库记录!$C$3:$C$10000,B183,入库记录!$F$3:$F$10000))</f>
        <v/>
      </c>
      <c r="F183" s="61" t="str">
        <f>IF(B183="","",SUMIF(领用记录!$E$3:$E$10000,B183,领用记录!$H$3:$H$10000))</f>
        <v/>
      </c>
      <c r="G183" s="61" t="str">
        <f t="shared" si="9"/>
        <v/>
      </c>
      <c r="H183" s="59" t="str">
        <f>IF(B183="","",VLOOKUP(B183,基础信息!$B$3:$K$10000,4,0))</f>
        <v/>
      </c>
      <c r="I183" s="59" t="str">
        <f t="shared" si="10"/>
        <v/>
      </c>
      <c r="J183" s="61" t="str">
        <f>IF(B183="","",VLOOKUP(B183,基础信息!$B$3:$K$10000,5,0))</f>
        <v/>
      </c>
      <c r="K183" s="66" t="str">
        <f t="shared" si="11"/>
        <v/>
      </c>
    </row>
    <row r="184" spans="1:11" ht="30" customHeight="1">
      <c r="A184" s="54">
        <v>182</v>
      </c>
      <c r="B184" s="55" t="str">
        <f>IF(基础信息!B184="","",基础信息!B184)</f>
        <v/>
      </c>
      <c r="C184" s="56" t="str">
        <f>IF(B184="","",VLOOKUP(B184,基础信息!$B$3:$K$10000,2,0))</f>
        <v/>
      </c>
      <c r="D184" s="56" t="str">
        <f>IF(B184="","",VLOOKUP(B184,基础信息!$B$3:$K$10000,3,0))</f>
        <v/>
      </c>
      <c r="E184" s="57" t="str">
        <f>IF(B184="","",SUMIF(入库记录!$C$3:$C$10000,B184,入库记录!$F$3:$F$10000))</f>
        <v/>
      </c>
      <c r="F184" s="57" t="str">
        <f>IF(B184="","",SUMIF(领用记录!$E$3:$E$10000,B184,领用记录!$H$3:$H$10000))</f>
        <v/>
      </c>
      <c r="G184" s="57" t="str">
        <f t="shared" si="9"/>
        <v/>
      </c>
      <c r="H184" s="55" t="str">
        <f>IF(B184="","",VLOOKUP(B184,基础信息!$B$3:$K$10000,4,0))</f>
        <v/>
      </c>
      <c r="I184" s="55" t="str">
        <f t="shared" si="10"/>
        <v/>
      </c>
      <c r="J184" s="57" t="str">
        <f>IF(B184="","",VLOOKUP(B184,基础信息!$B$3:$K$10000,5,0))</f>
        <v/>
      </c>
      <c r="K184" s="65" t="str">
        <f t="shared" si="11"/>
        <v/>
      </c>
    </row>
    <row r="185" spans="1:11" ht="30" customHeight="1">
      <c r="A185" s="58">
        <v>183</v>
      </c>
      <c r="B185" s="59" t="str">
        <f>IF(基础信息!B185="","",基础信息!B185)</f>
        <v/>
      </c>
      <c r="C185" s="60" t="str">
        <f>IF(B185="","",VLOOKUP(B185,基础信息!$B$3:$K$10000,2,0))</f>
        <v/>
      </c>
      <c r="D185" s="60" t="str">
        <f>IF(B185="","",VLOOKUP(B185,基础信息!$B$3:$K$10000,3,0))</f>
        <v/>
      </c>
      <c r="E185" s="61" t="str">
        <f>IF(B185="","",SUMIF(入库记录!$C$3:$C$10000,B185,入库记录!$F$3:$F$10000))</f>
        <v/>
      </c>
      <c r="F185" s="61" t="str">
        <f>IF(B185="","",SUMIF(领用记录!$E$3:$E$10000,B185,领用记录!$H$3:$H$10000))</f>
        <v/>
      </c>
      <c r="G185" s="61" t="str">
        <f t="shared" si="9"/>
        <v/>
      </c>
      <c r="H185" s="59" t="str">
        <f>IF(B185="","",VLOOKUP(B185,基础信息!$B$3:$K$10000,4,0))</f>
        <v/>
      </c>
      <c r="I185" s="59" t="str">
        <f t="shared" si="10"/>
        <v/>
      </c>
      <c r="J185" s="61" t="str">
        <f>IF(B185="","",VLOOKUP(B185,基础信息!$B$3:$K$10000,5,0))</f>
        <v/>
      </c>
      <c r="K185" s="66" t="str">
        <f t="shared" si="11"/>
        <v/>
      </c>
    </row>
    <row r="186" spans="1:11" ht="30" customHeight="1">
      <c r="A186" s="54">
        <v>184</v>
      </c>
      <c r="B186" s="55" t="str">
        <f>IF(基础信息!B186="","",基础信息!B186)</f>
        <v/>
      </c>
      <c r="C186" s="56" t="str">
        <f>IF(B186="","",VLOOKUP(B186,基础信息!$B$3:$K$10000,2,0))</f>
        <v/>
      </c>
      <c r="D186" s="56" t="str">
        <f>IF(B186="","",VLOOKUP(B186,基础信息!$B$3:$K$10000,3,0))</f>
        <v/>
      </c>
      <c r="E186" s="57" t="str">
        <f>IF(B186="","",SUMIF(入库记录!$C$3:$C$10000,B186,入库记录!$F$3:$F$10000))</f>
        <v/>
      </c>
      <c r="F186" s="57" t="str">
        <f>IF(B186="","",SUMIF(领用记录!$E$3:$E$10000,B186,领用记录!$H$3:$H$10000))</f>
        <v/>
      </c>
      <c r="G186" s="57" t="str">
        <f t="shared" si="9"/>
        <v/>
      </c>
      <c r="H186" s="55" t="str">
        <f>IF(B186="","",VLOOKUP(B186,基础信息!$B$3:$K$10000,4,0))</f>
        <v/>
      </c>
      <c r="I186" s="55" t="str">
        <f t="shared" si="10"/>
        <v/>
      </c>
      <c r="J186" s="57" t="str">
        <f>IF(B186="","",VLOOKUP(B186,基础信息!$B$3:$K$10000,5,0))</f>
        <v/>
      </c>
      <c r="K186" s="65" t="str">
        <f t="shared" si="11"/>
        <v/>
      </c>
    </row>
    <row r="187" spans="1:11" ht="30" customHeight="1">
      <c r="A187" s="58">
        <v>185</v>
      </c>
      <c r="B187" s="59" t="str">
        <f>IF(基础信息!B187="","",基础信息!B187)</f>
        <v/>
      </c>
      <c r="C187" s="60" t="str">
        <f>IF(B187="","",VLOOKUP(B187,基础信息!$B$3:$K$10000,2,0))</f>
        <v/>
      </c>
      <c r="D187" s="60" t="str">
        <f>IF(B187="","",VLOOKUP(B187,基础信息!$B$3:$K$10000,3,0))</f>
        <v/>
      </c>
      <c r="E187" s="61" t="str">
        <f>IF(B187="","",SUMIF(入库记录!$C$3:$C$10000,B187,入库记录!$F$3:$F$10000))</f>
        <v/>
      </c>
      <c r="F187" s="61" t="str">
        <f>IF(B187="","",SUMIF(领用记录!$E$3:$E$10000,B187,领用记录!$H$3:$H$10000))</f>
        <v/>
      </c>
      <c r="G187" s="61" t="str">
        <f t="shared" si="9"/>
        <v/>
      </c>
      <c r="H187" s="59" t="str">
        <f>IF(B187="","",VLOOKUP(B187,基础信息!$B$3:$K$10000,4,0))</f>
        <v/>
      </c>
      <c r="I187" s="59" t="str">
        <f t="shared" si="10"/>
        <v/>
      </c>
      <c r="J187" s="61" t="str">
        <f>IF(B187="","",VLOOKUP(B187,基础信息!$B$3:$K$10000,5,0))</f>
        <v/>
      </c>
      <c r="K187" s="66" t="str">
        <f t="shared" si="11"/>
        <v/>
      </c>
    </row>
    <row r="188" spans="1:11" ht="30" customHeight="1">
      <c r="A188" s="54">
        <v>186</v>
      </c>
      <c r="B188" s="55" t="str">
        <f>IF(基础信息!B188="","",基础信息!B188)</f>
        <v/>
      </c>
      <c r="C188" s="56" t="str">
        <f>IF(B188="","",VLOOKUP(B188,基础信息!$B$3:$K$10000,2,0))</f>
        <v/>
      </c>
      <c r="D188" s="56" t="str">
        <f>IF(B188="","",VLOOKUP(B188,基础信息!$B$3:$K$10000,3,0))</f>
        <v/>
      </c>
      <c r="E188" s="57" t="str">
        <f>IF(B188="","",SUMIF(入库记录!$C$3:$C$10000,B188,入库记录!$F$3:$F$10000))</f>
        <v/>
      </c>
      <c r="F188" s="57" t="str">
        <f>IF(B188="","",SUMIF(领用记录!$E$3:$E$10000,B188,领用记录!$H$3:$H$10000))</f>
        <v/>
      </c>
      <c r="G188" s="57" t="str">
        <f t="shared" si="9"/>
        <v/>
      </c>
      <c r="H188" s="55" t="str">
        <f>IF(B188="","",VLOOKUP(B188,基础信息!$B$3:$K$10000,4,0))</f>
        <v/>
      </c>
      <c r="I188" s="55" t="str">
        <f t="shared" si="10"/>
        <v/>
      </c>
      <c r="J188" s="57" t="str">
        <f>IF(B188="","",VLOOKUP(B188,基础信息!$B$3:$K$10000,5,0))</f>
        <v/>
      </c>
      <c r="K188" s="65" t="str">
        <f t="shared" si="11"/>
        <v/>
      </c>
    </row>
    <row r="189" spans="1:11" ht="30" customHeight="1">
      <c r="A189" s="58">
        <v>187</v>
      </c>
      <c r="B189" s="59" t="str">
        <f>IF(基础信息!B189="","",基础信息!B189)</f>
        <v/>
      </c>
      <c r="C189" s="60" t="str">
        <f>IF(B189="","",VLOOKUP(B189,基础信息!$B$3:$K$10000,2,0))</f>
        <v/>
      </c>
      <c r="D189" s="60" t="str">
        <f>IF(B189="","",VLOOKUP(B189,基础信息!$B$3:$K$10000,3,0))</f>
        <v/>
      </c>
      <c r="E189" s="61" t="str">
        <f>IF(B189="","",SUMIF(入库记录!$C$3:$C$10000,B189,入库记录!$F$3:$F$10000))</f>
        <v/>
      </c>
      <c r="F189" s="61" t="str">
        <f>IF(B189="","",SUMIF(领用记录!$E$3:$E$10000,B189,领用记录!$H$3:$H$10000))</f>
        <v/>
      </c>
      <c r="G189" s="61" t="str">
        <f t="shared" si="9"/>
        <v/>
      </c>
      <c r="H189" s="59" t="str">
        <f>IF(B189="","",VLOOKUP(B189,基础信息!$B$3:$K$10000,4,0))</f>
        <v/>
      </c>
      <c r="I189" s="59" t="str">
        <f t="shared" si="10"/>
        <v/>
      </c>
      <c r="J189" s="61" t="str">
        <f>IF(B189="","",VLOOKUP(B189,基础信息!$B$3:$K$10000,5,0))</f>
        <v/>
      </c>
      <c r="K189" s="66" t="str">
        <f t="shared" si="11"/>
        <v/>
      </c>
    </row>
    <row r="190" spans="1:11" ht="30" customHeight="1">
      <c r="A190" s="54">
        <v>188</v>
      </c>
      <c r="B190" s="55" t="str">
        <f>IF(基础信息!B190="","",基础信息!B190)</f>
        <v/>
      </c>
      <c r="C190" s="56" t="str">
        <f>IF(B190="","",VLOOKUP(B190,基础信息!$B$3:$K$10000,2,0))</f>
        <v/>
      </c>
      <c r="D190" s="56" t="str">
        <f>IF(B190="","",VLOOKUP(B190,基础信息!$B$3:$K$10000,3,0))</f>
        <v/>
      </c>
      <c r="E190" s="57" t="str">
        <f>IF(B190="","",SUMIF(入库记录!$C$3:$C$10000,B190,入库记录!$F$3:$F$10000))</f>
        <v/>
      </c>
      <c r="F190" s="57" t="str">
        <f>IF(B190="","",SUMIF(领用记录!$E$3:$E$10000,B190,领用记录!$H$3:$H$10000))</f>
        <v/>
      </c>
      <c r="G190" s="57" t="str">
        <f t="shared" si="9"/>
        <v/>
      </c>
      <c r="H190" s="55" t="str">
        <f>IF(B190="","",VLOOKUP(B190,基础信息!$B$3:$K$10000,4,0))</f>
        <v/>
      </c>
      <c r="I190" s="55" t="str">
        <f t="shared" si="10"/>
        <v/>
      </c>
      <c r="J190" s="57" t="str">
        <f>IF(B190="","",VLOOKUP(B190,基础信息!$B$3:$K$10000,5,0))</f>
        <v/>
      </c>
      <c r="K190" s="65" t="str">
        <f t="shared" si="11"/>
        <v/>
      </c>
    </row>
    <row r="191" spans="1:11" ht="30" customHeight="1">
      <c r="A191" s="58">
        <v>189</v>
      </c>
      <c r="B191" s="59" t="str">
        <f>IF(基础信息!B191="","",基础信息!B191)</f>
        <v/>
      </c>
      <c r="C191" s="60" t="str">
        <f>IF(B191="","",VLOOKUP(B191,基础信息!$B$3:$K$10000,2,0))</f>
        <v/>
      </c>
      <c r="D191" s="60" t="str">
        <f>IF(B191="","",VLOOKUP(B191,基础信息!$B$3:$K$10000,3,0))</f>
        <v/>
      </c>
      <c r="E191" s="61" t="str">
        <f>IF(B191="","",SUMIF(入库记录!$C$3:$C$10000,B191,入库记录!$F$3:$F$10000))</f>
        <v/>
      </c>
      <c r="F191" s="61" t="str">
        <f>IF(B191="","",SUMIF(领用记录!$E$3:$E$10000,B191,领用记录!$H$3:$H$10000))</f>
        <v/>
      </c>
      <c r="G191" s="61" t="str">
        <f t="shared" si="9"/>
        <v/>
      </c>
      <c r="H191" s="59" t="str">
        <f>IF(B191="","",VLOOKUP(B191,基础信息!$B$3:$K$10000,4,0))</f>
        <v/>
      </c>
      <c r="I191" s="59" t="str">
        <f t="shared" si="10"/>
        <v/>
      </c>
      <c r="J191" s="61" t="str">
        <f>IF(B191="","",VLOOKUP(B191,基础信息!$B$3:$K$10000,5,0))</f>
        <v/>
      </c>
      <c r="K191" s="66" t="str">
        <f t="shared" si="11"/>
        <v/>
      </c>
    </row>
    <row r="192" spans="1:11" ht="30" customHeight="1">
      <c r="A192" s="54">
        <v>190</v>
      </c>
      <c r="B192" s="55" t="str">
        <f>IF(基础信息!B192="","",基础信息!B192)</f>
        <v/>
      </c>
      <c r="C192" s="56" t="str">
        <f>IF(B192="","",VLOOKUP(B192,基础信息!$B$3:$K$10000,2,0))</f>
        <v/>
      </c>
      <c r="D192" s="56" t="str">
        <f>IF(B192="","",VLOOKUP(B192,基础信息!$B$3:$K$10000,3,0))</f>
        <v/>
      </c>
      <c r="E192" s="57" t="str">
        <f>IF(B192="","",SUMIF(入库记录!$C$3:$C$10000,B192,入库记录!$F$3:$F$10000))</f>
        <v/>
      </c>
      <c r="F192" s="57" t="str">
        <f>IF(B192="","",SUMIF(领用记录!$E$3:$E$10000,B192,领用记录!$H$3:$H$10000))</f>
        <v/>
      </c>
      <c r="G192" s="57" t="str">
        <f t="shared" si="9"/>
        <v/>
      </c>
      <c r="H192" s="55" t="str">
        <f>IF(B192="","",VLOOKUP(B192,基础信息!$B$3:$K$10000,4,0))</f>
        <v/>
      </c>
      <c r="I192" s="55" t="str">
        <f t="shared" si="10"/>
        <v/>
      </c>
      <c r="J192" s="57" t="str">
        <f>IF(B192="","",VLOOKUP(B192,基础信息!$B$3:$K$10000,5,0))</f>
        <v/>
      </c>
      <c r="K192" s="65" t="str">
        <f t="shared" si="11"/>
        <v/>
      </c>
    </row>
    <row r="193" spans="1:11" ht="30" customHeight="1">
      <c r="A193" s="58">
        <v>191</v>
      </c>
      <c r="B193" s="59" t="str">
        <f>IF(基础信息!B193="","",基础信息!B193)</f>
        <v/>
      </c>
      <c r="C193" s="60" t="str">
        <f>IF(B193="","",VLOOKUP(B193,基础信息!$B$3:$K$10000,2,0))</f>
        <v/>
      </c>
      <c r="D193" s="60" t="str">
        <f>IF(B193="","",VLOOKUP(B193,基础信息!$B$3:$K$10000,3,0))</f>
        <v/>
      </c>
      <c r="E193" s="61" t="str">
        <f>IF(B193="","",SUMIF(入库记录!$C$3:$C$10000,B193,入库记录!$F$3:$F$10000))</f>
        <v/>
      </c>
      <c r="F193" s="61" t="str">
        <f>IF(B193="","",SUMIF(领用记录!$E$3:$E$10000,B193,领用记录!$H$3:$H$10000))</f>
        <v/>
      </c>
      <c r="G193" s="61" t="str">
        <f t="shared" si="9"/>
        <v/>
      </c>
      <c r="H193" s="59" t="str">
        <f>IF(B193="","",VLOOKUP(B193,基础信息!$B$3:$K$10000,4,0))</f>
        <v/>
      </c>
      <c r="I193" s="59" t="str">
        <f t="shared" si="10"/>
        <v/>
      </c>
      <c r="J193" s="61" t="str">
        <f>IF(B193="","",VLOOKUP(B193,基础信息!$B$3:$K$10000,5,0))</f>
        <v/>
      </c>
      <c r="K193" s="66" t="str">
        <f t="shared" si="11"/>
        <v/>
      </c>
    </row>
    <row r="194" spans="1:11" ht="30" customHeight="1">
      <c r="A194" s="54">
        <v>192</v>
      </c>
      <c r="B194" s="55" t="str">
        <f>IF(基础信息!B194="","",基础信息!B194)</f>
        <v/>
      </c>
      <c r="C194" s="56" t="str">
        <f>IF(B194="","",VLOOKUP(B194,基础信息!$B$3:$K$10000,2,0))</f>
        <v/>
      </c>
      <c r="D194" s="56" t="str">
        <f>IF(B194="","",VLOOKUP(B194,基础信息!$B$3:$K$10000,3,0))</f>
        <v/>
      </c>
      <c r="E194" s="57" t="str">
        <f>IF(B194="","",SUMIF(入库记录!$C$3:$C$10000,B194,入库记录!$F$3:$F$10000))</f>
        <v/>
      </c>
      <c r="F194" s="57" t="str">
        <f>IF(B194="","",SUMIF(领用记录!$E$3:$E$10000,B194,领用记录!$H$3:$H$10000))</f>
        <v/>
      </c>
      <c r="G194" s="57" t="str">
        <f t="shared" si="9"/>
        <v/>
      </c>
      <c r="H194" s="55" t="str">
        <f>IF(B194="","",VLOOKUP(B194,基础信息!$B$3:$K$10000,4,0))</f>
        <v/>
      </c>
      <c r="I194" s="55" t="str">
        <f t="shared" si="10"/>
        <v/>
      </c>
      <c r="J194" s="57" t="str">
        <f>IF(B194="","",VLOOKUP(B194,基础信息!$B$3:$K$10000,5,0))</f>
        <v/>
      </c>
      <c r="K194" s="65" t="str">
        <f t="shared" si="11"/>
        <v/>
      </c>
    </row>
    <row r="195" spans="1:11" ht="30" customHeight="1">
      <c r="A195" s="58">
        <v>193</v>
      </c>
      <c r="B195" s="59" t="str">
        <f>IF(基础信息!B195="","",基础信息!B195)</f>
        <v/>
      </c>
      <c r="C195" s="60" t="str">
        <f>IF(B195="","",VLOOKUP(B195,基础信息!$B$3:$K$10000,2,0))</f>
        <v/>
      </c>
      <c r="D195" s="60" t="str">
        <f>IF(B195="","",VLOOKUP(B195,基础信息!$B$3:$K$10000,3,0))</f>
        <v/>
      </c>
      <c r="E195" s="61" t="str">
        <f>IF(B195="","",SUMIF(入库记录!$C$3:$C$10000,B195,入库记录!$F$3:$F$10000))</f>
        <v/>
      </c>
      <c r="F195" s="61" t="str">
        <f>IF(B195="","",SUMIF(领用记录!$E$3:$E$10000,B195,领用记录!$H$3:$H$10000))</f>
        <v/>
      </c>
      <c r="G195" s="61" t="str">
        <f t="shared" si="9"/>
        <v/>
      </c>
      <c r="H195" s="59" t="str">
        <f>IF(B195="","",VLOOKUP(B195,基础信息!$B$3:$K$10000,4,0))</f>
        <v/>
      </c>
      <c r="I195" s="59" t="str">
        <f t="shared" si="10"/>
        <v/>
      </c>
      <c r="J195" s="61" t="str">
        <f>IF(B195="","",VLOOKUP(B195,基础信息!$B$3:$K$10000,5,0))</f>
        <v/>
      </c>
      <c r="K195" s="66" t="str">
        <f t="shared" si="11"/>
        <v/>
      </c>
    </row>
    <row r="196" spans="1:11" ht="30" customHeight="1">
      <c r="A196" s="54">
        <v>194</v>
      </c>
      <c r="B196" s="55" t="str">
        <f>IF(基础信息!B196="","",基础信息!B196)</f>
        <v/>
      </c>
      <c r="C196" s="56" t="str">
        <f>IF(B196="","",VLOOKUP(B196,基础信息!$B$3:$K$10000,2,0))</f>
        <v/>
      </c>
      <c r="D196" s="56" t="str">
        <f>IF(B196="","",VLOOKUP(B196,基础信息!$B$3:$K$10000,3,0))</f>
        <v/>
      </c>
      <c r="E196" s="57" t="str">
        <f>IF(B196="","",SUMIF(入库记录!$C$3:$C$10000,B196,入库记录!$F$3:$F$10000))</f>
        <v/>
      </c>
      <c r="F196" s="57" t="str">
        <f>IF(B196="","",SUMIF(领用记录!$E$3:$E$10000,B196,领用记录!$H$3:$H$10000))</f>
        <v/>
      </c>
      <c r="G196" s="57" t="str">
        <f t="shared" si="9"/>
        <v/>
      </c>
      <c r="H196" s="55" t="str">
        <f>IF(B196="","",VLOOKUP(B196,基础信息!$B$3:$K$10000,4,0))</f>
        <v/>
      </c>
      <c r="I196" s="55" t="str">
        <f t="shared" si="10"/>
        <v/>
      </c>
      <c r="J196" s="57" t="str">
        <f>IF(B196="","",VLOOKUP(B196,基础信息!$B$3:$K$10000,5,0))</f>
        <v/>
      </c>
      <c r="K196" s="65" t="str">
        <f t="shared" si="11"/>
        <v/>
      </c>
    </row>
    <row r="197" spans="1:11" ht="30" customHeight="1">
      <c r="A197" s="58">
        <v>195</v>
      </c>
      <c r="B197" s="59" t="str">
        <f>IF(基础信息!B197="","",基础信息!B197)</f>
        <v/>
      </c>
      <c r="C197" s="60" t="str">
        <f>IF(B197="","",VLOOKUP(B197,基础信息!$B$3:$K$10000,2,0))</f>
        <v/>
      </c>
      <c r="D197" s="60" t="str">
        <f>IF(B197="","",VLOOKUP(B197,基础信息!$B$3:$K$10000,3,0))</f>
        <v/>
      </c>
      <c r="E197" s="61" t="str">
        <f>IF(B197="","",SUMIF(入库记录!$C$3:$C$10000,B197,入库记录!$F$3:$F$10000))</f>
        <v/>
      </c>
      <c r="F197" s="61" t="str">
        <f>IF(B197="","",SUMIF(领用记录!$E$3:$E$10000,B197,领用记录!$H$3:$H$10000))</f>
        <v/>
      </c>
      <c r="G197" s="61" t="str">
        <f t="shared" si="9"/>
        <v/>
      </c>
      <c r="H197" s="59" t="str">
        <f>IF(B197="","",VLOOKUP(B197,基础信息!$B$3:$K$10000,4,0))</f>
        <v/>
      </c>
      <c r="I197" s="59" t="str">
        <f t="shared" si="10"/>
        <v/>
      </c>
      <c r="J197" s="61" t="str">
        <f>IF(B197="","",VLOOKUP(B197,基础信息!$B$3:$K$10000,5,0))</f>
        <v/>
      </c>
      <c r="K197" s="66" t="str">
        <f t="shared" si="11"/>
        <v/>
      </c>
    </row>
    <row r="198" spans="1:11" ht="30" customHeight="1">
      <c r="A198" s="54">
        <v>196</v>
      </c>
      <c r="B198" s="55" t="str">
        <f>IF(基础信息!B198="","",基础信息!B198)</f>
        <v/>
      </c>
      <c r="C198" s="56" t="str">
        <f>IF(B198="","",VLOOKUP(B198,基础信息!$B$3:$K$10000,2,0))</f>
        <v/>
      </c>
      <c r="D198" s="56" t="str">
        <f>IF(B198="","",VLOOKUP(B198,基础信息!$B$3:$K$10000,3,0))</f>
        <v/>
      </c>
      <c r="E198" s="57" t="str">
        <f>IF(B198="","",SUMIF(入库记录!$C$3:$C$10000,B198,入库记录!$F$3:$F$10000))</f>
        <v/>
      </c>
      <c r="F198" s="57" t="str">
        <f>IF(B198="","",SUMIF(领用记录!$E$3:$E$10000,B198,领用记录!$H$3:$H$10000))</f>
        <v/>
      </c>
      <c r="G198" s="57" t="str">
        <f t="shared" si="9"/>
        <v/>
      </c>
      <c r="H198" s="55" t="str">
        <f>IF(B198="","",VLOOKUP(B198,基础信息!$B$3:$K$10000,4,0))</f>
        <v/>
      </c>
      <c r="I198" s="55" t="str">
        <f t="shared" si="10"/>
        <v/>
      </c>
      <c r="J198" s="57" t="str">
        <f>IF(B198="","",VLOOKUP(B198,基础信息!$B$3:$K$10000,5,0))</f>
        <v/>
      </c>
      <c r="K198" s="65" t="str">
        <f t="shared" si="11"/>
        <v/>
      </c>
    </row>
    <row r="199" spans="1:11" ht="30" customHeight="1">
      <c r="A199" s="58">
        <v>197</v>
      </c>
      <c r="B199" s="59" t="str">
        <f>IF(基础信息!B199="","",基础信息!B199)</f>
        <v/>
      </c>
      <c r="C199" s="60" t="str">
        <f>IF(B199="","",VLOOKUP(B199,基础信息!$B$3:$K$10000,2,0))</f>
        <v/>
      </c>
      <c r="D199" s="60" t="str">
        <f>IF(B199="","",VLOOKUP(B199,基础信息!$B$3:$K$10000,3,0))</f>
        <v/>
      </c>
      <c r="E199" s="61" t="str">
        <f>IF(B199="","",SUMIF(入库记录!$C$3:$C$10000,B199,入库记录!$F$3:$F$10000))</f>
        <v/>
      </c>
      <c r="F199" s="61" t="str">
        <f>IF(B199="","",SUMIF(领用记录!$E$3:$E$10000,B199,领用记录!$H$3:$H$10000))</f>
        <v/>
      </c>
      <c r="G199" s="61" t="str">
        <f t="shared" si="9"/>
        <v/>
      </c>
      <c r="H199" s="59" t="str">
        <f>IF(B199="","",VLOOKUP(B199,基础信息!$B$3:$K$10000,4,0))</f>
        <v/>
      </c>
      <c r="I199" s="59" t="str">
        <f t="shared" si="10"/>
        <v/>
      </c>
      <c r="J199" s="61" t="str">
        <f>IF(B199="","",VLOOKUP(B199,基础信息!$B$3:$K$10000,5,0))</f>
        <v/>
      </c>
      <c r="K199" s="66" t="str">
        <f t="shared" si="11"/>
        <v/>
      </c>
    </row>
    <row r="200" spans="1:11" ht="30" customHeight="1">
      <c r="A200" s="54">
        <v>198</v>
      </c>
      <c r="B200" s="55" t="str">
        <f>IF(基础信息!B200="","",基础信息!B200)</f>
        <v/>
      </c>
      <c r="C200" s="56" t="str">
        <f>IF(B200="","",VLOOKUP(B200,基础信息!$B$3:$K$10000,2,0))</f>
        <v/>
      </c>
      <c r="D200" s="56" t="str">
        <f>IF(B200="","",VLOOKUP(B200,基础信息!$B$3:$K$10000,3,0))</f>
        <v/>
      </c>
      <c r="E200" s="57" t="str">
        <f>IF(B200="","",SUMIF(入库记录!$C$3:$C$10000,B200,入库记录!$F$3:$F$10000))</f>
        <v/>
      </c>
      <c r="F200" s="57" t="str">
        <f>IF(B200="","",SUMIF(领用记录!$E$3:$E$10000,B200,领用记录!$H$3:$H$10000))</f>
        <v/>
      </c>
      <c r="G200" s="57" t="str">
        <f t="shared" si="9"/>
        <v/>
      </c>
      <c r="H200" s="55" t="str">
        <f>IF(B200="","",VLOOKUP(B200,基础信息!$B$3:$K$10000,4,0))</f>
        <v/>
      </c>
      <c r="I200" s="55" t="str">
        <f t="shared" si="10"/>
        <v/>
      </c>
      <c r="J200" s="57" t="str">
        <f>IF(B200="","",VLOOKUP(B200,基础信息!$B$3:$K$10000,5,0))</f>
        <v/>
      </c>
      <c r="K200" s="65" t="str">
        <f t="shared" si="11"/>
        <v/>
      </c>
    </row>
    <row r="201" spans="1:11" ht="30" customHeight="1">
      <c r="A201" s="58">
        <v>199</v>
      </c>
      <c r="B201" s="59" t="str">
        <f>IF(基础信息!B201="","",基础信息!B201)</f>
        <v/>
      </c>
      <c r="C201" s="60" t="str">
        <f>IF(B201="","",VLOOKUP(B201,基础信息!$B$3:$K$10000,2,0))</f>
        <v/>
      </c>
      <c r="D201" s="60" t="str">
        <f>IF(B201="","",VLOOKUP(B201,基础信息!$B$3:$K$10000,3,0))</f>
        <v/>
      </c>
      <c r="E201" s="61" t="str">
        <f>IF(B201="","",SUMIF(入库记录!$C$3:$C$10000,B201,入库记录!$F$3:$F$10000))</f>
        <v/>
      </c>
      <c r="F201" s="61" t="str">
        <f>IF(B201="","",SUMIF(领用记录!$E$3:$E$10000,B201,领用记录!$H$3:$H$10000))</f>
        <v/>
      </c>
      <c r="G201" s="61" t="str">
        <f t="shared" si="9"/>
        <v/>
      </c>
      <c r="H201" s="59" t="str">
        <f>IF(B201="","",VLOOKUP(B201,基础信息!$B$3:$K$10000,4,0))</f>
        <v/>
      </c>
      <c r="I201" s="59" t="str">
        <f t="shared" si="10"/>
        <v/>
      </c>
      <c r="J201" s="61" t="str">
        <f>IF(B201="","",VLOOKUP(B201,基础信息!$B$3:$K$10000,5,0))</f>
        <v/>
      </c>
      <c r="K201" s="66" t="str">
        <f t="shared" si="11"/>
        <v/>
      </c>
    </row>
    <row r="202" spans="1:11" ht="30" customHeight="1">
      <c r="A202" s="54">
        <v>200</v>
      </c>
      <c r="B202" s="55" t="str">
        <f>IF(基础信息!B202="","",基础信息!B202)</f>
        <v/>
      </c>
      <c r="C202" s="56" t="str">
        <f>IF(B202="","",VLOOKUP(B202,基础信息!$B$3:$K$10000,2,0))</f>
        <v/>
      </c>
      <c r="D202" s="56" t="str">
        <f>IF(B202="","",VLOOKUP(B202,基础信息!$B$3:$K$10000,3,0))</f>
        <v/>
      </c>
      <c r="E202" s="57" t="str">
        <f>IF(B202="","",SUMIF(入库记录!$C$3:$C$10000,B202,入库记录!$F$3:$F$10000))</f>
        <v/>
      </c>
      <c r="F202" s="57" t="str">
        <f>IF(B202="","",SUMIF(领用记录!$E$3:$E$10000,B202,领用记录!$H$3:$H$10000))</f>
        <v/>
      </c>
      <c r="G202" s="57" t="str">
        <f t="shared" si="9"/>
        <v/>
      </c>
      <c r="H202" s="55" t="str">
        <f>IF(B202="","",VLOOKUP(B202,基础信息!$B$3:$K$10000,4,0))</f>
        <v/>
      </c>
      <c r="I202" s="55" t="str">
        <f t="shared" si="10"/>
        <v/>
      </c>
      <c r="J202" s="57" t="str">
        <f>IF(B202="","",VLOOKUP(B202,基础信息!$B$3:$K$10000,5,0))</f>
        <v/>
      </c>
      <c r="K202" s="65" t="str">
        <f t="shared" si="11"/>
        <v/>
      </c>
    </row>
    <row r="203" spans="1:11" ht="30" customHeight="1">
      <c r="A203" s="58">
        <v>201</v>
      </c>
      <c r="B203" s="59" t="str">
        <f>IF(基础信息!B203="","",基础信息!B203)</f>
        <v/>
      </c>
      <c r="C203" s="60" t="str">
        <f>IF(B203="","",VLOOKUP(B203,基础信息!$B$3:$K$10000,2,0))</f>
        <v/>
      </c>
      <c r="D203" s="60" t="str">
        <f>IF(B203="","",VLOOKUP(B203,基础信息!$B$3:$K$10000,3,0))</f>
        <v/>
      </c>
      <c r="E203" s="61" t="str">
        <f>IF(B203="","",SUMIF(入库记录!$C$3:$C$10000,B203,入库记录!$F$3:$F$10000))</f>
        <v/>
      </c>
      <c r="F203" s="61" t="str">
        <f>IF(B203="","",SUMIF(领用记录!$E$3:$E$10000,B203,领用记录!$H$3:$H$10000))</f>
        <v/>
      </c>
      <c r="G203" s="61" t="str">
        <f t="shared" si="9"/>
        <v/>
      </c>
      <c r="H203" s="59" t="str">
        <f>IF(B203="","",VLOOKUP(B203,基础信息!$B$3:$K$10000,4,0))</f>
        <v/>
      </c>
      <c r="I203" s="59" t="str">
        <f t="shared" si="10"/>
        <v/>
      </c>
      <c r="J203" s="61" t="str">
        <f>IF(B203="","",VLOOKUP(B203,基础信息!$B$3:$K$10000,5,0))</f>
        <v/>
      </c>
      <c r="K203" s="66" t="str">
        <f t="shared" si="11"/>
        <v/>
      </c>
    </row>
    <row r="204" spans="1:11" ht="30" customHeight="1">
      <c r="A204" s="54">
        <v>202</v>
      </c>
      <c r="B204" s="55" t="str">
        <f>IF(基础信息!B204="","",基础信息!B204)</f>
        <v/>
      </c>
      <c r="C204" s="56" t="str">
        <f>IF(B204="","",VLOOKUP(B204,基础信息!$B$3:$K$10000,2,0))</f>
        <v/>
      </c>
      <c r="D204" s="56" t="str">
        <f>IF(B204="","",VLOOKUP(B204,基础信息!$B$3:$K$10000,3,0))</f>
        <v/>
      </c>
      <c r="E204" s="57" t="str">
        <f>IF(B204="","",SUMIF(入库记录!$C$3:$C$10000,B204,入库记录!$F$3:$F$10000))</f>
        <v/>
      </c>
      <c r="F204" s="57" t="str">
        <f>IF(B204="","",SUMIF(领用记录!$E$3:$E$10000,B204,领用记录!$H$3:$H$10000))</f>
        <v/>
      </c>
      <c r="G204" s="57" t="str">
        <f t="shared" si="9"/>
        <v/>
      </c>
      <c r="H204" s="55" t="str">
        <f>IF(B204="","",VLOOKUP(B204,基础信息!$B$3:$K$10000,4,0))</f>
        <v/>
      </c>
      <c r="I204" s="55" t="str">
        <f t="shared" si="10"/>
        <v/>
      </c>
      <c r="J204" s="57" t="str">
        <f>IF(B204="","",VLOOKUP(B204,基础信息!$B$3:$K$10000,5,0))</f>
        <v/>
      </c>
      <c r="K204" s="65" t="str">
        <f t="shared" si="11"/>
        <v/>
      </c>
    </row>
    <row r="205" spans="1:11" ht="30" customHeight="1">
      <c r="A205" s="58">
        <v>203</v>
      </c>
      <c r="B205" s="59" t="str">
        <f>IF(基础信息!B205="","",基础信息!B205)</f>
        <v/>
      </c>
      <c r="C205" s="60" t="str">
        <f>IF(B205="","",VLOOKUP(B205,基础信息!$B$3:$K$10000,2,0))</f>
        <v/>
      </c>
      <c r="D205" s="60" t="str">
        <f>IF(B205="","",VLOOKUP(B205,基础信息!$B$3:$K$10000,3,0))</f>
        <v/>
      </c>
      <c r="E205" s="61" t="str">
        <f>IF(B205="","",SUMIF(入库记录!$C$3:$C$10000,B205,入库记录!$F$3:$F$10000))</f>
        <v/>
      </c>
      <c r="F205" s="61" t="str">
        <f>IF(B205="","",SUMIF(领用记录!$E$3:$E$10000,B205,领用记录!$H$3:$H$10000))</f>
        <v/>
      </c>
      <c r="G205" s="61" t="str">
        <f t="shared" si="9"/>
        <v/>
      </c>
      <c r="H205" s="59" t="str">
        <f>IF(B205="","",VLOOKUP(B205,基础信息!$B$3:$K$10000,4,0))</f>
        <v/>
      </c>
      <c r="I205" s="59" t="str">
        <f t="shared" si="10"/>
        <v/>
      </c>
      <c r="J205" s="61" t="str">
        <f>IF(B205="","",VLOOKUP(B205,基础信息!$B$3:$K$10000,5,0))</f>
        <v/>
      </c>
      <c r="K205" s="66" t="str">
        <f t="shared" si="11"/>
        <v/>
      </c>
    </row>
    <row r="206" spans="1:11" ht="30" customHeight="1">
      <c r="A206" s="54">
        <v>204</v>
      </c>
      <c r="B206" s="55" t="str">
        <f>IF(基础信息!B206="","",基础信息!B206)</f>
        <v/>
      </c>
      <c r="C206" s="56" t="str">
        <f>IF(B206="","",VLOOKUP(B206,基础信息!$B$3:$K$10000,2,0))</f>
        <v/>
      </c>
      <c r="D206" s="56" t="str">
        <f>IF(B206="","",VLOOKUP(B206,基础信息!$B$3:$K$10000,3,0))</f>
        <v/>
      </c>
      <c r="E206" s="57" t="str">
        <f>IF(B206="","",SUMIF(入库记录!$C$3:$C$10000,B206,入库记录!$F$3:$F$10000))</f>
        <v/>
      </c>
      <c r="F206" s="57" t="str">
        <f>IF(B206="","",SUMIF(领用记录!$E$3:$E$10000,B206,领用记录!$H$3:$H$10000))</f>
        <v/>
      </c>
      <c r="G206" s="57" t="str">
        <f t="shared" si="9"/>
        <v/>
      </c>
      <c r="H206" s="55" t="str">
        <f>IF(B206="","",VLOOKUP(B206,基础信息!$B$3:$K$10000,4,0))</f>
        <v/>
      </c>
      <c r="I206" s="55" t="str">
        <f t="shared" si="10"/>
        <v/>
      </c>
      <c r="J206" s="57" t="str">
        <f>IF(B206="","",VLOOKUP(B206,基础信息!$B$3:$K$10000,5,0))</f>
        <v/>
      </c>
      <c r="K206" s="65" t="str">
        <f t="shared" si="11"/>
        <v/>
      </c>
    </row>
    <row r="207" spans="1:11" ht="30" customHeight="1">
      <c r="A207" s="58">
        <v>205</v>
      </c>
      <c r="B207" s="59" t="str">
        <f>IF(基础信息!B207="","",基础信息!B207)</f>
        <v/>
      </c>
      <c r="C207" s="60" t="str">
        <f>IF(B207="","",VLOOKUP(B207,基础信息!$B$3:$K$10000,2,0))</f>
        <v/>
      </c>
      <c r="D207" s="60" t="str">
        <f>IF(B207="","",VLOOKUP(B207,基础信息!$B$3:$K$10000,3,0))</f>
        <v/>
      </c>
      <c r="E207" s="61" t="str">
        <f>IF(B207="","",SUMIF(入库记录!$C$3:$C$10000,B207,入库记录!$F$3:$F$10000))</f>
        <v/>
      </c>
      <c r="F207" s="61" t="str">
        <f>IF(B207="","",SUMIF(领用记录!$E$3:$E$10000,B207,领用记录!$H$3:$H$10000))</f>
        <v/>
      </c>
      <c r="G207" s="61" t="str">
        <f t="shared" si="12" ref="G207:G270">IF(B207="","",E207-F207)</f>
        <v/>
      </c>
      <c r="H207" s="59" t="str">
        <f>IF(B207="","",VLOOKUP(B207,基础信息!$B$3:$K$10000,4,0))</f>
        <v/>
      </c>
      <c r="I207" s="59" t="str">
        <f t="shared" si="13" ref="I207:I270">IF(G207="","",G207*H207)</f>
        <v/>
      </c>
      <c r="J207" s="61" t="str">
        <f>IF(B207="","",VLOOKUP(B207,基础信息!$B$3:$K$10000,5,0))</f>
        <v/>
      </c>
      <c r="K207" s="66" t="str">
        <f t="shared" si="14" ref="K207:K270">IF(C207="","",IF(G207&lt;J207,"需要备货",""))</f>
        <v/>
      </c>
    </row>
    <row r="208" spans="1:11" ht="30" customHeight="1">
      <c r="A208" s="54">
        <v>206</v>
      </c>
      <c r="B208" s="55" t="str">
        <f>IF(基础信息!B208="","",基础信息!B208)</f>
        <v/>
      </c>
      <c r="C208" s="56" t="str">
        <f>IF(B208="","",VLOOKUP(B208,基础信息!$B$3:$K$10000,2,0))</f>
        <v/>
      </c>
      <c r="D208" s="56" t="str">
        <f>IF(B208="","",VLOOKUP(B208,基础信息!$B$3:$K$10000,3,0))</f>
        <v/>
      </c>
      <c r="E208" s="57" t="str">
        <f>IF(B208="","",SUMIF(入库记录!$C$3:$C$10000,B208,入库记录!$F$3:$F$10000))</f>
        <v/>
      </c>
      <c r="F208" s="57" t="str">
        <f>IF(B208="","",SUMIF(领用记录!$E$3:$E$10000,B208,领用记录!$H$3:$H$10000))</f>
        <v/>
      </c>
      <c r="G208" s="57" t="str">
        <f t="shared" si="12"/>
        <v/>
      </c>
      <c r="H208" s="55" t="str">
        <f>IF(B208="","",VLOOKUP(B208,基础信息!$B$3:$K$10000,4,0))</f>
        <v/>
      </c>
      <c r="I208" s="55" t="str">
        <f t="shared" si="13"/>
        <v/>
      </c>
      <c r="J208" s="57" t="str">
        <f>IF(B208="","",VLOOKUP(B208,基础信息!$B$3:$K$10000,5,0))</f>
        <v/>
      </c>
      <c r="K208" s="65" t="str">
        <f t="shared" si="14"/>
        <v/>
      </c>
    </row>
    <row r="209" spans="1:11" ht="30" customHeight="1">
      <c r="A209" s="58">
        <v>207</v>
      </c>
      <c r="B209" s="59" t="str">
        <f>IF(基础信息!B209="","",基础信息!B209)</f>
        <v/>
      </c>
      <c r="C209" s="60" t="str">
        <f>IF(B209="","",VLOOKUP(B209,基础信息!$B$3:$K$10000,2,0))</f>
        <v/>
      </c>
      <c r="D209" s="60" t="str">
        <f>IF(B209="","",VLOOKUP(B209,基础信息!$B$3:$K$10000,3,0))</f>
        <v/>
      </c>
      <c r="E209" s="61" t="str">
        <f>IF(B209="","",SUMIF(入库记录!$C$3:$C$10000,B209,入库记录!$F$3:$F$10000))</f>
        <v/>
      </c>
      <c r="F209" s="61" t="str">
        <f>IF(B209="","",SUMIF(领用记录!$E$3:$E$10000,B209,领用记录!$H$3:$H$10000))</f>
        <v/>
      </c>
      <c r="G209" s="61" t="str">
        <f t="shared" si="12"/>
        <v/>
      </c>
      <c r="H209" s="59" t="str">
        <f>IF(B209="","",VLOOKUP(B209,基础信息!$B$3:$K$10000,4,0))</f>
        <v/>
      </c>
      <c r="I209" s="59" t="str">
        <f t="shared" si="13"/>
        <v/>
      </c>
      <c r="J209" s="61" t="str">
        <f>IF(B209="","",VLOOKUP(B209,基础信息!$B$3:$K$10000,5,0))</f>
        <v/>
      </c>
      <c r="K209" s="66" t="str">
        <f t="shared" si="14"/>
        <v/>
      </c>
    </row>
    <row r="210" spans="1:11" ht="30" customHeight="1">
      <c r="A210" s="54">
        <v>208</v>
      </c>
      <c r="B210" s="55" t="str">
        <f>IF(基础信息!B210="","",基础信息!B210)</f>
        <v/>
      </c>
      <c r="C210" s="56" t="str">
        <f>IF(B210="","",VLOOKUP(B210,基础信息!$B$3:$K$10000,2,0))</f>
        <v/>
      </c>
      <c r="D210" s="56" t="str">
        <f>IF(B210="","",VLOOKUP(B210,基础信息!$B$3:$K$10000,3,0))</f>
        <v/>
      </c>
      <c r="E210" s="57" t="str">
        <f>IF(B210="","",SUMIF(入库记录!$C$3:$C$10000,B210,入库记录!$F$3:$F$10000))</f>
        <v/>
      </c>
      <c r="F210" s="57" t="str">
        <f>IF(B210="","",SUMIF(领用记录!$E$3:$E$10000,B210,领用记录!$H$3:$H$10000))</f>
        <v/>
      </c>
      <c r="G210" s="57" t="str">
        <f t="shared" si="12"/>
        <v/>
      </c>
      <c r="H210" s="55" t="str">
        <f>IF(B210="","",VLOOKUP(B210,基础信息!$B$3:$K$10000,4,0))</f>
        <v/>
      </c>
      <c r="I210" s="55" t="str">
        <f t="shared" si="13"/>
        <v/>
      </c>
      <c r="J210" s="57" t="str">
        <f>IF(B210="","",VLOOKUP(B210,基础信息!$B$3:$K$10000,5,0))</f>
        <v/>
      </c>
      <c r="K210" s="65" t="str">
        <f t="shared" si="14"/>
        <v/>
      </c>
    </row>
    <row r="211" spans="1:11" ht="30" customHeight="1">
      <c r="A211" s="58">
        <v>209</v>
      </c>
      <c r="B211" s="59" t="str">
        <f>IF(基础信息!B211="","",基础信息!B211)</f>
        <v/>
      </c>
      <c r="C211" s="60" t="str">
        <f>IF(B211="","",VLOOKUP(B211,基础信息!$B$3:$K$10000,2,0))</f>
        <v/>
      </c>
      <c r="D211" s="60" t="str">
        <f>IF(B211="","",VLOOKUP(B211,基础信息!$B$3:$K$10000,3,0))</f>
        <v/>
      </c>
      <c r="E211" s="61" t="str">
        <f>IF(B211="","",SUMIF(入库记录!$C$3:$C$10000,B211,入库记录!$F$3:$F$10000))</f>
        <v/>
      </c>
      <c r="F211" s="61" t="str">
        <f>IF(B211="","",SUMIF(领用记录!$E$3:$E$10000,B211,领用记录!$H$3:$H$10000))</f>
        <v/>
      </c>
      <c r="G211" s="61" t="str">
        <f t="shared" si="12"/>
        <v/>
      </c>
      <c r="H211" s="59" t="str">
        <f>IF(B211="","",VLOOKUP(B211,基础信息!$B$3:$K$10000,4,0))</f>
        <v/>
      </c>
      <c r="I211" s="59" t="str">
        <f t="shared" si="13"/>
        <v/>
      </c>
      <c r="J211" s="61" t="str">
        <f>IF(B211="","",VLOOKUP(B211,基础信息!$B$3:$K$10000,5,0))</f>
        <v/>
      </c>
      <c r="K211" s="66" t="str">
        <f t="shared" si="14"/>
        <v/>
      </c>
    </row>
    <row r="212" spans="1:11" ht="30" customHeight="1">
      <c r="A212" s="54">
        <v>210</v>
      </c>
      <c r="B212" s="55" t="str">
        <f>IF(基础信息!B212="","",基础信息!B212)</f>
        <v/>
      </c>
      <c r="C212" s="56" t="str">
        <f>IF(B212="","",VLOOKUP(B212,基础信息!$B$3:$K$10000,2,0))</f>
        <v/>
      </c>
      <c r="D212" s="56" t="str">
        <f>IF(B212="","",VLOOKUP(B212,基础信息!$B$3:$K$10000,3,0))</f>
        <v/>
      </c>
      <c r="E212" s="57" t="str">
        <f>IF(B212="","",SUMIF(入库记录!$C$3:$C$10000,B212,入库记录!$F$3:$F$10000))</f>
        <v/>
      </c>
      <c r="F212" s="57" t="str">
        <f>IF(B212="","",SUMIF(领用记录!$E$3:$E$10000,B212,领用记录!$H$3:$H$10000))</f>
        <v/>
      </c>
      <c r="G212" s="57" t="str">
        <f t="shared" si="12"/>
        <v/>
      </c>
      <c r="H212" s="55" t="str">
        <f>IF(B212="","",VLOOKUP(B212,基础信息!$B$3:$K$10000,4,0))</f>
        <v/>
      </c>
      <c r="I212" s="55" t="str">
        <f t="shared" si="13"/>
        <v/>
      </c>
      <c r="J212" s="57" t="str">
        <f>IF(B212="","",VLOOKUP(B212,基础信息!$B$3:$K$10000,5,0))</f>
        <v/>
      </c>
      <c r="K212" s="65" t="str">
        <f t="shared" si="14"/>
        <v/>
      </c>
    </row>
    <row r="213" spans="1:11" ht="30" customHeight="1">
      <c r="A213" s="58">
        <v>211</v>
      </c>
      <c r="B213" s="59" t="str">
        <f>IF(基础信息!B213="","",基础信息!B213)</f>
        <v/>
      </c>
      <c r="C213" s="60" t="str">
        <f>IF(B213="","",VLOOKUP(B213,基础信息!$B$3:$K$10000,2,0))</f>
        <v/>
      </c>
      <c r="D213" s="60" t="str">
        <f>IF(B213="","",VLOOKUP(B213,基础信息!$B$3:$K$10000,3,0))</f>
        <v/>
      </c>
      <c r="E213" s="61" t="str">
        <f>IF(B213="","",SUMIF(入库记录!$C$3:$C$10000,B213,入库记录!$F$3:$F$10000))</f>
        <v/>
      </c>
      <c r="F213" s="61" t="str">
        <f>IF(B213="","",SUMIF(领用记录!$E$3:$E$10000,B213,领用记录!$H$3:$H$10000))</f>
        <v/>
      </c>
      <c r="G213" s="61" t="str">
        <f t="shared" si="12"/>
        <v/>
      </c>
      <c r="H213" s="59" t="str">
        <f>IF(B213="","",VLOOKUP(B213,基础信息!$B$3:$K$10000,4,0))</f>
        <v/>
      </c>
      <c r="I213" s="59" t="str">
        <f t="shared" si="13"/>
        <v/>
      </c>
      <c r="J213" s="61" t="str">
        <f>IF(B213="","",VLOOKUP(B213,基础信息!$B$3:$K$10000,5,0))</f>
        <v/>
      </c>
      <c r="K213" s="66" t="str">
        <f t="shared" si="14"/>
        <v/>
      </c>
    </row>
    <row r="214" spans="1:11" ht="30" customHeight="1">
      <c r="A214" s="54">
        <v>212</v>
      </c>
      <c r="B214" s="55" t="str">
        <f>IF(基础信息!B214="","",基础信息!B214)</f>
        <v/>
      </c>
      <c r="C214" s="56" t="str">
        <f>IF(B214="","",VLOOKUP(B214,基础信息!$B$3:$K$10000,2,0))</f>
        <v/>
      </c>
      <c r="D214" s="56" t="str">
        <f>IF(B214="","",VLOOKUP(B214,基础信息!$B$3:$K$10000,3,0))</f>
        <v/>
      </c>
      <c r="E214" s="57" t="str">
        <f>IF(B214="","",SUMIF(入库记录!$C$3:$C$10000,B214,入库记录!$F$3:$F$10000))</f>
        <v/>
      </c>
      <c r="F214" s="57" t="str">
        <f>IF(B214="","",SUMIF(领用记录!$E$3:$E$10000,B214,领用记录!$H$3:$H$10000))</f>
        <v/>
      </c>
      <c r="G214" s="57" t="str">
        <f t="shared" si="12"/>
        <v/>
      </c>
      <c r="H214" s="55" t="str">
        <f>IF(B214="","",VLOOKUP(B214,基础信息!$B$3:$K$10000,4,0))</f>
        <v/>
      </c>
      <c r="I214" s="55" t="str">
        <f t="shared" si="13"/>
        <v/>
      </c>
      <c r="J214" s="57" t="str">
        <f>IF(B214="","",VLOOKUP(B214,基础信息!$B$3:$K$10000,5,0))</f>
        <v/>
      </c>
      <c r="K214" s="65" t="str">
        <f t="shared" si="14"/>
        <v/>
      </c>
    </row>
    <row r="215" spans="1:11" ht="30" customHeight="1">
      <c r="A215" s="58">
        <v>213</v>
      </c>
      <c r="B215" s="59" t="str">
        <f>IF(基础信息!B215="","",基础信息!B215)</f>
        <v/>
      </c>
      <c r="C215" s="60" t="str">
        <f>IF(B215="","",VLOOKUP(B215,基础信息!$B$3:$K$10000,2,0))</f>
        <v/>
      </c>
      <c r="D215" s="60" t="str">
        <f>IF(B215="","",VLOOKUP(B215,基础信息!$B$3:$K$10000,3,0))</f>
        <v/>
      </c>
      <c r="E215" s="61" t="str">
        <f>IF(B215="","",SUMIF(入库记录!$C$3:$C$10000,B215,入库记录!$F$3:$F$10000))</f>
        <v/>
      </c>
      <c r="F215" s="61" t="str">
        <f>IF(B215="","",SUMIF(领用记录!$E$3:$E$10000,B215,领用记录!$H$3:$H$10000))</f>
        <v/>
      </c>
      <c r="G215" s="61" t="str">
        <f t="shared" si="12"/>
        <v/>
      </c>
      <c r="H215" s="59" t="str">
        <f>IF(B215="","",VLOOKUP(B215,基础信息!$B$3:$K$10000,4,0))</f>
        <v/>
      </c>
      <c r="I215" s="59" t="str">
        <f t="shared" si="13"/>
        <v/>
      </c>
      <c r="J215" s="61" t="str">
        <f>IF(B215="","",VLOOKUP(B215,基础信息!$B$3:$K$10000,5,0))</f>
        <v/>
      </c>
      <c r="K215" s="66" t="str">
        <f t="shared" si="14"/>
        <v/>
      </c>
    </row>
    <row r="216" spans="1:11" ht="30" customHeight="1">
      <c r="A216" s="54">
        <v>214</v>
      </c>
      <c r="B216" s="55" t="str">
        <f>IF(基础信息!B216="","",基础信息!B216)</f>
        <v/>
      </c>
      <c r="C216" s="56" t="str">
        <f>IF(B216="","",VLOOKUP(B216,基础信息!$B$3:$K$10000,2,0))</f>
        <v/>
      </c>
      <c r="D216" s="56" t="str">
        <f>IF(B216="","",VLOOKUP(B216,基础信息!$B$3:$K$10000,3,0))</f>
        <v/>
      </c>
      <c r="E216" s="57" t="str">
        <f>IF(B216="","",SUMIF(入库记录!$C$3:$C$10000,B216,入库记录!$F$3:$F$10000))</f>
        <v/>
      </c>
      <c r="F216" s="57" t="str">
        <f>IF(B216="","",SUMIF(领用记录!$E$3:$E$10000,B216,领用记录!$H$3:$H$10000))</f>
        <v/>
      </c>
      <c r="G216" s="57" t="str">
        <f t="shared" si="12"/>
        <v/>
      </c>
      <c r="H216" s="55" t="str">
        <f>IF(B216="","",VLOOKUP(B216,基础信息!$B$3:$K$10000,4,0))</f>
        <v/>
      </c>
      <c r="I216" s="55" t="str">
        <f t="shared" si="13"/>
        <v/>
      </c>
      <c r="J216" s="57" t="str">
        <f>IF(B216="","",VLOOKUP(B216,基础信息!$B$3:$K$10000,5,0))</f>
        <v/>
      </c>
      <c r="K216" s="65" t="str">
        <f t="shared" si="14"/>
        <v/>
      </c>
    </row>
    <row r="217" spans="1:11" ht="30" customHeight="1">
      <c r="A217" s="58">
        <v>215</v>
      </c>
      <c r="B217" s="59" t="str">
        <f>IF(基础信息!B217="","",基础信息!B217)</f>
        <v/>
      </c>
      <c r="C217" s="60" t="str">
        <f>IF(B217="","",VLOOKUP(B217,基础信息!$B$3:$K$10000,2,0))</f>
        <v/>
      </c>
      <c r="D217" s="60" t="str">
        <f>IF(B217="","",VLOOKUP(B217,基础信息!$B$3:$K$10000,3,0))</f>
        <v/>
      </c>
      <c r="E217" s="61" t="str">
        <f>IF(B217="","",SUMIF(入库记录!$C$3:$C$10000,B217,入库记录!$F$3:$F$10000))</f>
        <v/>
      </c>
      <c r="F217" s="61" t="str">
        <f>IF(B217="","",SUMIF(领用记录!$E$3:$E$10000,B217,领用记录!$H$3:$H$10000))</f>
        <v/>
      </c>
      <c r="G217" s="61" t="str">
        <f t="shared" si="12"/>
        <v/>
      </c>
      <c r="H217" s="59" t="str">
        <f>IF(B217="","",VLOOKUP(B217,基础信息!$B$3:$K$10000,4,0))</f>
        <v/>
      </c>
      <c r="I217" s="59" t="str">
        <f t="shared" si="13"/>
        <v/>
      </c>
      <c r="J217" s="61" t="str">
        <f>IF(B217="","",VLOOKUP(B217,基础信息!$B$3:$K$10000,5,0))</f>
        <v/>
      </c>
      <c r="K217" s="66" t="str">
        <f t="shared" si="14"/>
        <v/>
      </c>
    </row>
    <row r="218" spans="1:11" ht="30" customHeight="1">
      <c r="A218" s="54">
        <v>216</v>
      </c>
      <c r="B218" s="55" t="str">
        <f>IF(基础信息!B218="","",基础信息!B218)</f>
        <v/>
      </c>
      <c r="C218" s="56" t="str">
        <f>IF(B218="","",VLOOKUP(B218,基础信息!$B$3:$K$10000,2,0))</f>
        <v/>
      </c>
      <c r="D218" s="56" t="str">
        <f>IF(B218="","",VLOOKUP(B218,基础信息!$B$3:$K$10000,3,0))</f>
        <v/>
      </c>
      <c r="E218" s="57" t="str">
        <f>IF(B218="","",SUMIF(入库记录!$C$3:$C$10000,B218,入库记录!$F$3:$F$10000))</f>
        <v/>
      </c>
      <c r="F218" s="57" t="str">
        <f>IF(B218="","",SUMIF(领用记录!$E$3:$E$10000,B218,领用记录!$H$3:$H$10000))</f>
        <v/>
      </c>
      <c r="G218" s="57" t="str">
        <f t="shared" si="12"/>
        <v/>
      </c>
      <c r="H218" s="55" t="str">
        <f>IF(B218="","",VLOOKUP(B218,基础信息!$B$3:$K$10000,4,0))</f>
        <v/>
      </c>
      <c r="I218" s="55" t="str">
        <f t="shared" si="13"/>
        <v/>
      </c>
      <c r="J218" s="57" t="str">
        <f>IF(B218="","",VLOOKUP(B218,基础信息!$B$3:$K$10000,5,0))</f>
        <v/>
      </c>
      <c r="K218" s="65" t="str">
        <f t="shared" si="14"/>
        <v/>
      </c>
    </row>
    <row r="219" spans="1:11" ht="30" customHeight="1">
      <c r="A219" s="58">
        <v>217</v>
      </c>
      <c r="B219" s="59" t="str">
        <f>IF(基础信息!B219="","",基础信息!B219)</f>
        <v/>
      </c>
      <c r="C219" s="60" t="str">
        <f>IF(B219="","",VLOOKUP(B219,基础信息!$B$3:$K$10000,2,0))</f>
        <v/>
      </c>
      <c r="D219" s="60" t="str">
        <f>IF(B219="","",VLOOKUP(B219,基础信息!$B$3:$K$10000,3,0))</f>
        <v/>
      </c>
      <c r="E219" s="61" t="str">
        <f>IF(B219="","",SUMIF(入库记录!$C$3:$C$10000,B219,入库记录!$F$3:$F$10000))</f>
        <v/>
      </c>
      <c r="F219" s="61" t="str">
        <f>IF(B219="","",SUMIF(领用记录!$E$3:$E$10000,B219,领用记录!$H$3:$H$10000))</f>
        <v/>
      </c>
      <c r="G219" s="61" t="str">
        <f t="shared" si="12"/>
        <v/>
      </c>
      <c r="H219" s="59" t="str">
        <f>IF(B219="","",VLOOKUP(B219,基础信息!$B$3:$K$10000,4,0))</f>
        <v/>
      </c>
      <c r="I219" s="59" t="str">
        <f t="shared" si="13"/>
        <v/>
      </c>
      <c r="J219" s="61" t="str">
        <f>IF(B219="","",VLOOKUP(B219,基础信息!$B$3:$K$10000,5,0))</f>
        <v/>
      </c>
      <c r="K219" s="66" t="str">
        <f t="shared" si="14"/>
        <v/>
      </c>
    </row>
    <row r="220" spans="1:11" ht="30" customHeight="1">
      <c r="A220" s="54">
        <v>218</v>
      </c>
      <c r="B220" s="55" t="str">
        <f>IF(基础信息!B220="","",基础信息!B220)</f>
        <v/>
      </c>
      <c r="C220" s="56" t="str">
        <f>IF(B220="","",VLOOKUP(B220,基础信息!$B$3:$K$10000,2,0))</f>
        <v/>
      </c>
      <c r="D220" s="56" t="str">
        <f>IF(B220="","",VLOOKUP(B220,基础信息!$B$3:$K$10000,3,0))</f>
        <v/>
      </c>
      <c r="E220" s="57" t="str">
        <f>IF(B220="","",SUMIF(入库记录!$C$3:$C$10000,B220,入库记录!$F$3:$F$10000))</f>
        <v/>
      </c>
      <c r="F220" s="57" t="str">
        <f>IF(B220="","",SUMIF(领用记录!$E$3:$E$10000,B220,领用记录!$H$3:$H$10000))</f>
        <v/>
      </c>
      <c r="G220" s="57" t="str">
        <f t="shared" si="12"/>
        <v/>
      </c>
      <c r="H220" s="55" t="str">
        <f>IF(B220="","",VLOOKUP(B220,基础信息!$B$3:$K$10000,4,0))</f>
        <v/>
      </c>
      <c r="I220" s="55" t="str">
        <f t="shared" si="13"/>
        <v/>
      </c>
      <c r="J220" s="57" t="str">
        <f>IF(B220="","",VLOOKUP(B220,基础信息!$B$3:$K$10000,5,0))</f>
        <v/>
      </c>
      <c r="K220" s="65" t="str">
        <f t="shared" si="14"/>
        <v/>
      </c>
    </row>
    <row r="221" spans="1:11" ht="30" customHeight="1">
      <c r="A221" s="58">
        <v>219</v>
      </c>
      <c r="B221" s="59" t="str">
        <f>IF(基础信息!B221="","",基础信息!B221)</f>
        <v/>
      </c>
      <c r="C221" s="60" t="str">
        <f>IF(B221="","",VLOOKUP(B221,基础信息!$B$3:$K$10000,2,0))</f>
        <v/>
      </c>
      <c r="D221" s="60" t="str">
        <f>IF(B221="","",VLOOKUP(B221,基础信息!$B$3:$K$10000,3,0))</f>
        <v/>
      </c>
      <c r="E221" s="61" t="str">
        <f>IF(B221="","",SUMIF(入库记录!$C$3:$C$10000,B221,入库记录!$F$3:$F$10000))</f>
        <v/>
      </c>
      <c r="F221" s="61" t="str">
        <f>IF(B221="","",SUMIF(领用记录!$E$3:$E$10000,B221,领用记录!$H$3:$H$10000))</f>
        <v/>
      </c>
      <c r="G221" s="61" t="str">
        <f t="shared" si="12"/>
        <v/>
      </c>
      <c r="H221" s="59" t="str">
        <f>IF(B221="","",VLOOKUP(B221,基础信息!$B$3:$K$10000,4,0))</f>
        <v/>
      </c>
      <c r="I221" s="59" t="str">
        <f t="shared" si="13"/>
        <v/>
      </c>
      <c r="J221" s="61" t="str">
        <f>IF(B221="","",VLOOKUP(B221,基础信息!$B$3:$K$10000,5,0))</f>
        <v/>
      </c>
      <c r="K221" s="66" t="str">
        <f t="shared" si="14"/>
        <v/>
      </c>
    </row>
    <row r="222" spans="1:11" ht="30" customHeight="1">
      <c r="A222" s="54">
        <v>220</v>
      </c>
      <c r="B222" s="55" t="str">
        <f>IF(基础信息!B222="","",基础信息!B222)</f>
        <v/>
      </c>
      <c r="C222" s="56" t="str">
        <f>IF(B222="","",VLOOKUP(B222,基础信息!$B$3:$K$10000,2,0))</f>
        <v/>
      </c>
      <c r="D222" s="56" t="str">
        <f>IF(B222="","",VLOOKUP(B222,基础信息!$B$3:$K$10000,3,0))</f>
        <v/>
      </c>
      <c r="E222" s="57" t="str">
        <f>IF(B222="","",SUMIF(入库记录!$C$3:$C$10000,B222,入库记录!$F$3:$F$10000))</f>
        <v/>
      </c>
      <c r="F222" s="57" t="str">
        <f>IF(B222="","",SUMIF(领用记录!$E$3:$E$10000,B222,领用记录!$H$3:$H$10000))</f>
        <v/>
      </c>
      <c r="G222" s="57" t="str">
        <f t="shared" si="12"/>
        <v/>
      </c>
      <c r="H222" s="55" t="str">
        <f>IF(B222="","",VLOOKUP(B222,基础信息!$B$3:$K$10000,4,0))</f>
        <v/>
      </c>
      <c r="I222" s="55" t="str">
        <f t="shared" si="13"/>
        <v/>
      </c>
      <c r="J222" s="57" t="str">
        <f>IF(B222="","",VLOOKUP(B222,基础信息!$B$3:$K$10000,5,0))</f>
        <v/>
      </c>
      <c r="K222" s="65" t="str">
        <f t="shared" si="14"/>
        <v/>
      </c>
    </row>
    <row r="223" spans="1:11" ht="30" customHeight="1">
      <c r="A223" s="58">
        <v>221</v>
      </c>
      <c r="B223" s="59" t="str">
        <f>IF(基础信息!B223="","",基础信息!B223)</f>
        <v/>
      </c>
      <c r="C223" s="60" t="str">
        <f>IF(B223="","",VLOOKUP(B223,基础信息!$B$3:$K$10000,2,0))</f>
        <v/>
      </c>
      <c r="D223" s="60" t="str">
        <f>IF(B223="","",VLOOKUP(B223,基础信息!$B$3:$K$10000,3,0))</f>
        <v/>
      </c>
      <c r="E223" s="61" t="str">
        <f>IF(B223="","",SUMIF(入库记录!$C$3:$C$10000,B223,入库记录!$F$3:$F$10000))</f>
        <v/>
      </c>
      <c r="F223" s="61" t="str">
        <f>IF(B223="","",SUMIF(领用记录!$E$3:$E$10000,B223,领用记录!$H$3:$H$10000))</f>
        <v/>
      </c>
      <c r="G223" s="61" t="str">
        <f t="shared" si="12"/>
        <v/>
      </c>
      <c r="H223" s="59" t="str">
        <f>IF(B223="","",VLOOKUP(B223,基础信息!$B$3:$K$10000,4,0))</f>
        <v/>
      </c>
      <c r="I223" s="59" t="str">
        <f t="shared" si="13"/>
        <v/>
      </c>
      <c r="J223" s="61" t="str">
        <f>IF(B223="","",VLOOKUP(B223,基础信息!$B$3:$K$10000,5,0))</f>
        <v/>
      </c>
      <c r="K223" s="66" t="str">
        <f t="shared" si="14"/>
        <v/>
      </c>
    </row>
    <row r="224" spans="1:11" ht="30" customHeight="1">
      <c r="A224" s="54">
        <v>222</v>
      </c>
      <c r="B224" s="55" t="str">
        <f>IF(基础信息!B224="","",基础信息!B224)</f>
        <v/>
      </c>
      <c r="C224" s="56" t="str">
        <f>IF(B224="","",VLOOKUP(B224,基础信息!$B$3:$K$10000,2,0))</f>
        <v/>
      </c>
      <c r="D224" s="56" t="str">
        <f>IF(B224="","",VLOOKUP(B224,基础信息!$B$3:$K$10000,3,0))</f>
        <v/>
      </c>
      <c r="E224" s="57" t="str">
        <f>IF(B224="","",SUMIF(入库记录!$C$3:$C$10000,B224,入库记录!$F$3:$F$10000))</f>
        <v/>
      </c>
      <c r="F224" s="57" t="str">
        <f>IF(B224="","",SUMIF(领用记录!$E$3:$E$10000,B224,领用记录!$H$3:$H$10000))</f>
        <v/>
      </c>
      <c r="G224" s="57" t="str">
        <f t="shared" si="12"/>
        <v/>
      </c>
      <c r="H224" s="55" t="str">
        <f>IF(B224="","",VLOOKUP(B224,基础信息!$B$3:$K$10000,4,0))</f>
        <v/>
      </c>
      <c r="I224" s="55" t="str">
        <f t="shared" si="13"/>
        <v/>
      </c>
      <c r="J224" s="57" t="str">
        <f>IF(B224="","",VLOOKUP(B224,基础信息!$B$3:$K$10000,5,0))</f>
        <v/>
      </c>
      <c r="K224" s="65" t="str">
        <f t="shared" si="14"/>
        <v/>
      </c>
    </row>
    <row r="225" spans="1:11" ht="30" customHeight="1">
      <c r="A225" s="58">
        <v>223</v>
      </c>
      <c r="B225" s="59" t="str">
        <f>IF(基础信息!B225="","",基础信息!B225)</f>
        <v/>
      </c>
      <c r="C225" s="60" t="str">
        <f>IF(B225="","",VLOOKUP(B225,基础信息!$B$3:$K$10000,2,0))</f>
        <v/>
      </c>
      <c r="D225" s="60" t="str">
        <f>IF(B225="","",VLOOKUP(B225,基础信息!$B$3:$K$10000,3,0))</f>
        <v/>
      </c>
      <c r="E225" s="61" t="str">
        <f>IF(B225="","",SUMIF(入库记录!$C$3:$C$10000,B225,入库记录!$F$3:$F$10000))</f>
        <v/>
      </c>
      <c r="F225" s="61" t="str">
        <f>IF(B225="","",SUMIF(领用记录!$E$3:$E$10000,B225,领用记录!$H$3:$H$10000))</f>
        <v/>
      </c>
      <c r="G225" s="61" t="str">
        <f t="shared" si="12"/>
        <v/>
      </c>
      <c r="H225" s="59" t="str">
        <f>IF(B225="","",VLOOKUP(B225,基础信息!$B$3:$K$10000,4,0))</f>
        <v/>
      </c>
      <c r="I225" s="59" t="str">
        <f t="shared" si="13"/>
        <v/>
      </c>
      <c r="J225" s="61" t="str">
        <f>IF(B225="","",VLOOKUP(B225,基础信息!$B$3:$K$10000,5,0))</f>
        <v/>
      </c>
      <c r="K225" s="66" t="str">
        <f t="shared" si="14"/>
        <v/>
      </c>
    </row>
    <row r="226" spans="1:11" ht="30" customHeight="1">
      <c r="A226" s="54">
        <v>224</v>
      </c>
      <c r="B226" s="55" t="str">
        <f>IF(基础信息!B226="","",基础信息!B226)</f>
        <v/>
      </c>
      <c r="C226" s="56" t="str">
        <f>IF(B226="","",VLOOKUP(B226,基础信息!$B$3:$K$10000,2,0))</f>
        <v/>
      </c>
      <c r="D226" s="56" t="str">
        <f>IF(B226="","",VLOOKUP(B226,基础信息!$B$3:$K$10000,3,0))</f>
        <v/>
      </c>
      <c r="E226" s="57" t="str">
        <f>IF(B226="","",SUMIF(入库记录!$C$3:$C$10000,B226,入库记录!$F$3:$F$10000))</f>
        <v/>
      </c>
      <c r="F226" s="57" t="str">
        <f>IF(B226="","",SUMIF(领用记录!$E$3:$E$10000,B226,领用记录!$H$3:$H$10000))</f>
        <v/>
      </c>
      <c r="G226" s="57" t="str">
        <f t="shared" si="12"/>
        <v/>
      </c>
      <c r="H226" s="55" t="str">
        <f>IF(B226="","",VLOOKUP(B226,基础信息!$B$3:$K$10000,4,0))</f>
        <v/>
      </c>
      <c r="I226" s="55" t="str">
        <f t="shared" si="13"/>
        <v/>
      </c>
      <c r="J226" s="57" t="str">
        <f>IF(B226="","",VLOOKUP(B226,基础信息!$B$3:$K$10000,5,0))</f>
        <v/>
      </c>
      <c r="K226" s="65" t="str">
        <f t="shared" si="14"/>
        <v/>
      </c>
    </row>
    <row r="227" spans="1:11" ht="30" customHeight="1">
      <c r="A227" s="58">
        <v>225</v>
      </c>
      <c r="B227" s="59" t="str">
        <f>IF(基础信息!B227="","",基础信息!B227)</f>
        <v/>
      </c>
      <c r="C227" s="60" t="str">
        <f>IF(B227="","",VLOOKUP(B227,基础信息!$B$3:$K$10000,2,0))</f>
        <v/>
      </c>
      <c r="D227" s="60" t="str">
        <f>IF(B227="","",VLOOKUP(B227,基础信息!$B$3:$K$10000,3,0))</f>
        <v/>
      </c>
      <c r="E227" s="61" t="str">
        <f>IF(B227="","",SUMIF(入库记录!$C$3:$C$10000,B227,入库记录!$F$3:$F$10000))</f>
        <v/>
      </c>
      <c r="F227" s="61" t="str">
        <f>IF(B227="","",SUMIF(领用记录!$E$3:$E$10000,B227,领用记录!$H$3:$H$10000))</f>
        <v/>
      </c>
      <c r="G227" s="61" t="str">
        <f t="shared" si="12"/>
        <v/>
      </c>
      <c r="H227" s="59" t="str">
        <f>IF(B227="","",VLOOKUP(B227,基础信息!$B$3:$K$10000,4,0))</f>
        <v/>
      </c>
      <c r="I227" s="59" t="str">
        <f t="shared" si="13"/>
        <v/>
      </c>
      <c r="J227" s="61" t="str">
        <f>IF(B227="","",VLOOKUP(B227,基础信息!$B$3:$K$10000,5,0))</f>
        <v/>
      </c>
      <c r="K227" s="66" t="str">
        <f t="shared" si="14"/>
        <v/>
      </c>
    </row>
    <row r="228" spans="1:11" ht="30" customHeight="1">
      <c r="A228" s="54">
        <v>226</v>
      </c>
      <c r="B228" s="55" t="str">
        <f>IF(基础信息!B228="","",基础信息!B228)</f>
        <v/>
      </c>
      <c r="C228" s="56" t="str">
        <f>IF(B228="","",VLOOKUP(B228,基础信息!$B$3:$K$10000,2,0))</f>
        <v/>
      </c>
      <c r="D228" s="56" t="str">
        <f>IF(B228="","",VLOOKUP(B228,基础信息!$B$3:$K$10000,3,0))</f>
        <v/>
      </c>
      <c r="E228" s="57" t="str">
        <f>IF(B228="","",SUMIF(入库记录!$C$3:$C$10000,B228,入库记录!$F$3:$F$10000))</f>
        <v/>
      </c>
      <c r="F228" s="57" t="str">
        <f>IF(B228="","",SUMIF(领用记录!$E$3:$E$10000,B228,领用记录!$H$3:$H$10000))</f>
        <v/>
      </c>
      <c r="G228" s="57" t="str">
        <f t="shared" si="12"/>
        <v/>
      </c>
      <c r="H228" s="55" t="str">
        <f>IF(B228="","",VLOOKUP(B228,基础信息!$B$3:$K$10000,4,0))</f>
        <v/>
      </c>
      <c r="I228" s="55" t="str">
        <f t="shared" si="13"/>
        <v/>
      </c>
      <c r="J228" s="57" t="str">
        <f>IF(B228="","",VLOOKUP(B228,基础信息!$B$3:$K$10000,5,0))</f>
        <v/>
      </c>
      <c r="K228" s="65" t="str">
        <f t="shared" si="14"/>
        <v/>
      </c>
    </row>
    <row r="229" spans="1:11" ht="30" customHeight="1">
      <c r="A229" s="58">
        <v>227</v>
      </c>
      <c r="B229" s="59" t="str">
        <f>IF(基础信息!B229="","",基础信息!B229)</f>
        <v/>
      </c>
      <c r="C229" s="60" t="str">
        <f>IF(B229="","",VLOOKUP(B229,基础信息!$B$3:$K$10000,2,0))</f>
        <v/>
      </c>
      <c r="D229" s="60" t="str">
        <f>IF(B229="","",VLOOKUP(B229,基础信息!$B$3:$K$10000,3,0))</f>
        <v/>
      </c>
      <c r="E229" s="61" t="str">
        <f>IF(B229="","",SUMIF(入库记录!$C$3:$C$10000,B229,入库记录!$F$3:$F$10000))</f>
        <v/>
      </c>
      <c r="F229" s="61" t="str">
        <f>IF(B229="","",SUMIF(领用记录!$E$3:$E$10000,B229,领用记录!$H$3:$H$10000))</f>
        <v/>
      </c>
      <c r="G229" s="61" t="str">
        <f t="shared" si="12"/>
        <v/>
      </c>
      <c r="H229" s="59" t="str">
        <f>IF(B229="","",VLOOKUP(B229,基础信息!$B$3:$K$10000,4,0))</f>
        <v/>
      </c>
      <c r="I229" s="59" t="str">
        <f t="shared" si="13"/>
        <v/>
      </c>
      <c r="J229" s="61" t="str">
        <f>IF(B229="","",VLOOKUP(B229,基础信息!$B$3:$K$10000,5,0))</f>
        <v/>
      </c>
      <c r="K229" s="66" t="str">
        <f t="shared" si="14"/>
        <v/>
      </c>
    </row>
    <row r="230" spans="1:11" ht="30" customHeight="1">
      <c r="A230" s="54">
        <v>228</v>
      </c>
      <c r="B230" s="55" t="str">
        <f>IF(基础信息!B230="","",基础信息!B230)</f>
        <v/>
      </c>
      <c r="C230" s="56" t="str">
        <f>IF(B230="","",VLOOKUP(B230,基础信息!$B$3:$K$10000,2,0))</f>
        <v/>
      </c>
      <c r="D230" s="56" t="str">
        <f>IF(B230="","",VLOOKUP(B230,基础信息!$B$3:$K$10000,3,0))</f>
        <v/>
      </c>
      <c r="E230" s="57" t="str">
        <f>IF(B230="","",SUMIF(入库记录!$C$3:$C$10000,B230,入库记录!$F$3:$F$10000))</f>
        <v/>
      </c>
      <c r="F230" s="57" t="str">
        <f>IF(B230="","",SUMIF(领用记录!$E$3:$E$10000,B230,领用记录!$H$3:$H$10000))</f>
        <v/>
      </c>
      <c r="G230" s="57" t="str">
        <f t="shared" si="12"/>
        <v/>
      </c>
      <c r="H230" s="55" t="str">
        <f>IF(B230="","",VLOOKUP(B230,基础信息!$B$3:$K$10000,4,0))</f>
        <v/>
      </c>
      <c r="I230" s="55" t="str">
        <f t="shared" si="13"/>
        <v/>
      </c>
      <c r="J230" s="57" t="str">
        <f>IF(B230="","",VLOOKUP(B230,基础信息!$B$3:$K$10000,5,0))</f>
        <v/>
      </c>
      <c r="K230" s="65" t="str">
        <f t="shared" si="14"/>
        <v/>
      </c>
    </row>
    <row r="231" spans="1:11" ht="30" customHeight="1">
      <c r="A231" s="58">
        <v>229</v>
      </c>
      <c r="B231" s="59" t="str">
        <f>IF(基础信息!B231="","",基础信息!B231)</f>
        <v/>
      </c>
      <c r="C231" s="60" t="str">
        <f>IF(B231="","",VLOOKUP(B231,基础信息!$B$3:$K$10000,2,0))</f>
        <v/>
      </c>
      <c r="D231" s="60" t="str">
        <f>IF(B231="","",VLOOKUP(B231,基础信息!$B$3:$K$10000,3,0))</f>
        <v/>
      </c>
      <c r="E231" s="61" t="str">
        <f>IF(B231="","",SUMIF(入库记录!$C$3:$C$10000,B231,入库记录!$F$3:$F$10000))</f>
        <v/>
      </c>
      <c r="F231" s="61" t="str">
        <f>IF(B231="","",SUMIF(领用记录!$E$3:$E$10000,B231,领用记录!$H$3:$H$10000))</f>
        <v/>
      </c>
      <c r="G231" s="61" t="str">
        <f t="shared" si="12"/>
        <v/>
      </c>
      <c r="H231" s="59" t="str">
        <f>IF(B231="","",VLOOKUP(B231,基础信息!$B$3:$K$10000,4,0))</f>
        <v/>
      </c>
      <c r="I231" s="59" t="str">
        <f t="shared" si="13"/>
        <v/>
      </c>
      <c r="J231" s="61" t="str">
        <f>IF(B231="","",VLOOKUP(B231,基础信息!$B$3:$K$10000,5,0))</f>
        <v/>
      </c>
      <c r="K231" s="66" t="str">
        <f t="shared" si="14"/>
        <v/>
      </c>
    </row>
    <row r="232" spans="1:11" ht="30" customHeight="1">
      <c r="A232" s="54">
        <v>230</v>
      </c>
      <c r="B232" s="55" t="str">
        <f>IF(基础信息!B232="","",基础信息!B232)</f>
        <v/>
      </c>
      <c r="C232" s="56" t="str">
        <f>IF(B232="","",VLOOKUP(B232,基础信息!$B$3:$K$10000,2,0))</f>
        <v/>
      </c>
      <c r="D232" s="56" t="str">
        <f>IF(B232="","",VLOOKUP(B232,基础信息!$B$3:$K$10000,3,0))</f>
        <v/>
      </c>
      <c r="E232" s="57" t="str">
        <f>IF(B232="","",SUMIF(入库记录!$C$3:$C$10000,B232,入库记录!$F$3:$F$10000))</f>
        <v/>
      </c>
      <c r="F232" s="57" t="str">
        <f>IF(B232="","",SUMIF(领用记录!$E$3:$E$10000,B232,领用记录!$H$3:$H$10000))</f>
        <v/>
      </c>
      <c r="G232" s="57" t="str">
        <f t="shared" si="12"/>
        <v/>
      </c>
      <c r="H232" s="55" t="str">
        <f>IF(B232="","",VLOOKUP(B232,基础信息!$B$3:$K$10000,4,0))</f>
        <v/>
      </c>
      <c r="I232" s="55" t="str">
        <f t="shared" si="13"/>
        <v/>
      </c>
      <c r="J232" s="57" t="str">
        <f>IF(B232="","",VLOOKUP(B232,基础信息!$B$3:$K$10000,5,0))</f>
        <v/>
      </c>
      <c r="K232" s="65" t="str">
        <f t="shared" si="14"/>
        <v/>
      </c>
    </row>
    <row r="233" spans="1:11" ht="30" customHeight="1">
      <c r="A233" s="58">
        <v>231</v>
      </c>
      <c r="B233" s="59" t="str">
        <f>IF(基础信息!B233="","",基础信息!B233)</f>
        <v/>
      </c>
      <c r="C233" s="60" t="str">
        <f>IF(B233="","",VLOOKUP(B233,基础信息!$B$3:$K$10000,2,0))</f>
        <v/>
      </c>
      <c r="D233" s="60" t="str">
        <f>IF(B233="","",VLOOKUP(B233,基础信息!$B$3:$K$10000,3,0))</f>
        <v/>
      </c>
      <c r="E233" s="61" t="str">
        <f>IF(B233="","",SUMIF(入库记录!$C$3:$C$10000,B233,入库记录!$F$3:$F$10000))</f>
        <v/>
      </c>
      <c r="F233" s="61" t="str">
        <f>IF(B233="","",SUMIF(领用记录!$E$3:$E$10000,B233,领用记录!$H$3:$H$10000))</f>
        <v/>
      </c>
      <c r="G233" s="61" t="str">
        <f t="shared" si="12"/>
        <v/>
      </c>
      <c r="H233" s="59" t="str">
        <f>IF(B233="","",VLOOKUP(B233,基础信息!$B$3:$K$10000,4,0))</f>
        <v/>
      </c>
      <c r="I233" s="59" t="str">
        <f t="shared" si="13"/>
        <v/>
      </c>
      <c r="J233" s="61" t="str">
        <f>IF(B233="","",VLOOKUP(B233,基础信息!$B$3:$K$10000,5,0))</f>
        <v/>
      </c>
      <c r="K233" s="66" t="str">
        <f t="shared" si="14"/>
        <v/>
      </c>
    </row>
    <row r="234" spans="1:11" ht="30" customHeight="1">
      <c r="A234" s="54">
        <v>232</v>
      </c>
      <c r="B234" s="55" t="str">
        <f>IF(基础信息!B234="","",基础信息!B234)</f>
        <v/>
      </c>
      <c r="C234" s="56" t="str">
        <f>IF(B234="","",VLOOKUP(B234,基础信息!$B$3:$K$10000,2,0))</f>
        <v/>
      </c>
      <c r="D234" s="56" t="str">
        <f>IF(B234="","",VLOOKUP(B234,基础信息!$B$3:$K$10000,3,0))</f>
        <v/>
      </c>
      <c r="E234" s="57" t="str">
        <f>IF(B234="","",SUMIF(入库记录!$C$3:$C$10000,B234,入库记录!$F$3:$F$10000))</f>
        <v/>
      </c>
      <c r="F234" s="57" t="str">
        <f>IF(B234="","",SUMIF(领用记录!$E$3:$E$10000,B234,领用记录!$H$3:$H$10000))</f>
        <v/>
      </c>
      <c r="G234" s="57" t="str">
        <f t="shared" si="12"/>
        <v/>
      </c>
      <c r="H234" s="55" t="str">
        <f>IF(B234="","",VLOOKUP(B234,基础信息!$B$3:$K$10000,4,0))</f>
        <v/>
      </c>
      <c r="I234" s="55" t="str">
        <f t="shared" si="13"/>
        <v/>
      </c>
      <c r="J234" s="57" t="str">
        <f>IF(B234="","",VLOOKUP(B234,基础信息!$B$3:$K$10000,5,0))</f>
        <v/>
      </c>
      <c r="K234" s="65" t="str">
        <f t="shared" si="14"/>
        <v/>
      </c>
    </row>
    <row r="235" spans="1:11" ht="30" customHeight="1">
      <c r="A235" s="58">
        <v>233</v>
      </c>
      <c r="B235" s="59" t="str">
        <f>IF(基础信息!B235="","",基础信息!B235)</f>
        <v/>
      </c>
      <c r="C235" s="60" t="str">
        <f>IF(B235="","",VLOOKUP(B235,基础信息!$B$3:$K$10000,2,0))</f>
        <v/>
      </c>
      <c r="D235" s="60" t="str">
        <f>IF(B235="","",VLOOKUP(B235,基础信息!$B$3:$K$10000,3,0))</f>
        <v/>
      </c>
      <c r="E235" s="61" t="str">
        <f>IF(B235="","",SUMIF(入库记录!$C$3:$C$10000,B235,入库记录!$F$3:$F$10000))</f>
        <v/>
      </c>
      <c r="F235" s="61" t="str">
        <f>IF(B235="","",SUMIF(领用记录!$E$3:$E$10000,B235,领用记录!$H$3:$H$10000))</f>
        <v/>
      </c>
      <c r="G235" s="61" t="str">
        <f t="shared" si="12"/>
        <v/>
      </c>
      <c r="H235" s="59" t="str">
        <f>IF(B235="","",VLOOKUP(B235,基础信息!$B$3:$K$10000,4,0))</f>
        <v/>
      </c>
      <c r="I235" s="59" t="str">
        <f t="shared" si="13"/>
        <v/>
      </c>
      <c r="J235" s="61" t="str">
        <f>IF(B235="","",VLOOKUP(B235,基础信息!$B$3:$K$10000,5,0))</f>
        <v/>
      </c>
      <c r="K235" s="66" t="str">
        <f t="shared" si="14"/>
        <v/>
      </c>
    </row>
    <row r="236" spans="1:11" ht="30" customHeight="1">
      <c r="A236" s="54">
        <v>234</v>
      </c>
      <c r="B236" s="55" t="str">
        <f>IF(基础信息!B236="","",基础信息!B236)</f>
        <v/>
      </c>
      <c r="C236" s="56" t="str">
        <f>IF(B236="","",VLOOKUP(B236,基础信息!$B$3:$K$10000,2,0))</f>
        <v/>
      </c>
      <c r="D236" s="56" t="str">
        <f>IF(B236="","",VLOOKUP(B236,基础信息!$B$3:$K$10000,3,0))</f>
        <v/>
      </c>
      <c r="E236" s="57" t="str">
        <f>IF(B236="","",SUMIF(入库记录!$C$3:$C$10000,B236,入库记录!$F$3:$F$10000))</f>
        <v/>
      </c>
      <c r="F236" s="57" t="str">
        <f>IF(B236="","",SUMIF(领用记录!$E$3:$E$10000,B236,领用记录!$H$3:$H$10000))</f>
        <v/>
      </c>
      <c r="G236" s="57" t="str">
        <f t="shared" si="12"/>
        <v/>
      </c>
      <c r="H236" s="55" t="str">
        <f>IF(B236="","",VLOOKUP(B236,基础信息!$B$3:$K$10000,4,0))</f>
        <v/>
      </c>
      <c r="I236" s="55" t="str">
        <f t="shared" si="13"/>
        <v/>
      </c>
      <c r="J236" s="57" t="str">
        <f>IF(B236="","",VLOOKUP(B236,基础信息!$B$3:$K$10000,5,0))</f>
        <v/>
      </c>
      <c r="K236" s="65" t="str">
        <f t="shared" si="14"/>
        <v/>
      </c>
    </row>
    <row r="237" spans="1:11" ht="30" customHeight="1">
      <c r="A237" s="58">
        <v>235</v>
      </c>
      <c r="B237" s="59" t="str">
        <f>IF(基础信息!B237="","",基础信息!B237)</f>
        <v/>
      </c>
      <c r="C237" s="60" t="str">
        <f>IF(B237="","",VLOOKUP(B237,基础信息!$B$3:$K$10000,2,0))</f>
        <v/>
      </c>
      <c r="D237" s="60" t="str">
        <f>IF(B237="","",VLOOKUP(B237,基础信息!$B$3:$K$10000,3,0))</f>
        <v/>
      </c>
      <c r="E237" s="61" t="str">
        <f>IF(B237="","",SUMIF(入库记录!$C$3:$C$10000,B237,入库记录!$F$3:$F$10000))</f>
        <v/>
      </c>
      <c r="F237" s="61" t="str">
        <f>IF(B237="","",SUMIF(领用记录!$E$3:$E$10000,B237,领用记录!$H$3:$H$10000))</f>
        <v/>
      </c>
      <c r="G237" s="61" t="str">
        <f t="shared" si="12"/>
        <v/>
      </c>
      <c r="H237" s="59" t="str">
        <f>IF(B237="","",VLOOKUP(B237,基础信息!$B$3:$K$10000,4,0))</f>
        <v/>
      </c>
      <c r="I237" s="59" t="str">
        <f t="shared" si="13"/>
        <v/>
      </c>
      <c r="J237" s="61" t="str">
        <f>IF(B237="","",VLOOKUP(B237,基础信息!$B$3:$K$10000,5,0))</f>
        <v/>
      </c>
      <c r="K237" s="66" t="str">
        <f t="shared" si="14"/>
        <v/>
      </c>
    </row>
    <row r="238" spans="1:11" ht="30" customHeight="1">
      <c r="A238" s="54">
        <v>236</v>
      </c>
      <c r="B238" s="55" t="str">
        <f>IF(基础信息!B238="","",基础信息!B238)</f>
        <v/>
      </c>
      <c r="C238" s="56" t="str">
        <f>IF(B238="","",VLOOKUP(B238,基础信息!$B$3:$K$10000,2,0))</f>
        <v/>
      </c>
      <c r="D238" s="56" t="str">
        <f>IF(B238="","",VLOOKUP(B238,基础信息!$B$3:$K$10000,3,0))</f>
        <v/>
      </c>
      <c r="E238" s="57" t="str">
        <f>IF(B238="","",SUMIF(入库记录!$C$3:$C$10000,B238,入库记录!$F$3:$F$10000))</f>
        <v/>
      </c>
      <c r="F238" s="57" t="str">
        <f>IF(B238="","",SUMIF(领用记录!$E$3:$E$10000,B238,领用记录!$H$3:$H$10000))</f>
        <v/>
      </c>
      <c r="G238" s="57" t="str">
        <f t="shared" si="12"/>
        <v/>
      </c>
      <c r="H238" s="55" t="str">
        <f>IF(B238="","",VLOOKUP(B238,基础信息!$B$3:$K$10000,4,0))</f>
        <v/>
      </c>
      <c r="I238" s="55" t="str">
        <f t="shared" si="13"/>
        <v/>
      </c>
      <c r="J238" s="57" t="str">
        <f>IF(B238="","",VLOOKUP(B238,基础信息!$B$3:$K$10000,5,0))</f>
        <v/>
      </c>
      <c r="K238" s="65" t="str">
        <f t="shared" si="14"/>
        <v/>
      </c>
    </row>
    <row r="239" spans="1:11" ht="30" customHeight="1">
      <c r="A239" s="58">
        <v>237</v>
      </c>
      <c r="B239" s="59" t="str">
        <f>IF(基础信息!B239="","",基础信息!B239)</f>
        <v/>
      </c>
      <c r="C239" s="60" t="str">
        <f>IF(B239="","",VLOOKUP(B239,基础信息!$B$3:$K$10000,2,0))</f>
        <v/>
      </c>
      <c r="D239" s="60" t="str">
        <f>IF(B239="","",VLOOKUP(B239,基础信息!$B$3:$K$10000,3,0))</f>
        <v/>
      </c>
      <c r="E239" s="61" t="str">
        <f>IF(B239="","",SUMIF(入库记录!$C$3:$C$10000,B239,入库记录!$F$3:$F$10000))</f>
        <v/>
      </c>
      <c r="F239" s="61" t="str">
        <f>IF(B239="","",SUMIF(领用记录!$E$3:$E$10000,B239,领用记录!$H$3:$H$10000))</f>
        <v/>
      </c>
      <c r="G239" s="61" t="str">
        <f t="shared" si="12"/>
        <v/>
      </c>
      <c r="H239" s="59" t="str">
        <f>IF(B239="","",VLOOKUP(B239,基础信息!$B$3:$K$10000,4,0))</f>
        <v/>
      </c>
      <c r="I239" s="59" t="str">
        <f t="shared" si="13"/>
        <v/>
      </c>
      <c r="J239" s="61" t="str">
        <f>IF(B239="","",VLOOKUP(B239,基础信息!$B$3:$K$10000,5,0))</f>
        <v/>
      </c>
      <c r="K239" s="66" t="str">
        <f t="shared" si="14"/>
        <v/>
      </c>
    </row>
    <row r="240" spans="1:11" ht="30" customHeight="1">
      <c r="A240" s="54">
        <v>238</v>
      </c>
      <c r="B240" s="55" t="str">
        <f>IF(基础信息!B240="","",基础信息!B240)</f>
        <v/>
      </c>
      <c r="C240" s="56" t="str">
        <f>IF(B240="","",VLOOKUP(B240,基础信息!$B$3:$K$10000,2,0))</f>
        <v/>
      </c>
      <c r="D240" s="56" t="str">
        <f>IF(B240="","",VLOOKUP(B240,基础信息!$B$3:$K$10000,3,0))</f>
        <v/>
      </c>
      <c r="E240" s="57" t="str">
        <f>IF(B240="","",SUMIF(入库记录!$C$3:$C$10000,B240,入库记录!$F$3:$F$10000))</f>
        <v/>
      </c>
      <c r="F240" s="57" t="str">
        <f>IF(B240="","",SUMIF(领用记录!$E$3:$E$10000,B240,领用记录!$H$3:$H$10000))</f>
        <v/>
      </c>
      <c r="G240" s="57" t="str">
        <f t="shared" si="12"/>
        <v/>
      </c>
      <c r="H240" s="55" t="str">
        <f>IF(B240="","",VLOOKUP(B240,基础信息!$B$3:$K$10000,4,0))</f>
        <v/>
      </c>
      <c r="I240" s="55" t="str">
        <f t="shared" si="13"/>
        <v/>
      </c>
      <c r="J240" s="57" t="str">
        <f>IF(B240="","",VLOOKUP(B240,基础信息!$B$3:$K$10000,5,0))</f>
        <v/>
      </c>
      <c r="K240" s="65" t="str">
        <f t="shared" si="14"/>
        <v/>
      </c>
    </row>
    <row r="241" spans="1:11" ht="30" customHeight="1">
      <c r="A241" s="58">
        <v>239</v>
      </c>
      <c r="B241" s="59" t="str">
        <f>IF(基础信息!B241="","",基础信息!B241)</f>
        <v/>
      </c>
      <c r="C241" s="60" t="str">
        <f>IF(B241="","",VLOOKUP(B241,基础信息!$B$3:$K$10000,2,0))</f>
        <v/>
      </c>
      <c r="D241" s="60" t="str">
        <f>IF(B241="","",VLOOKUP(B241,基础信息!$B$3:$K$10000,3,0))</f>
        <v/>
      </c>
      <c r="E241" s="61" t="str">
        <f>IF(B241="","",SUMIF(入库记录!$C$3:$C$10000,B241,入库记录!$F$3:$F$10000))</f>
        <v/>
      </c>
      <c r="F241" s="61" t="str">
        <f>IF(B241="","",SUMIF(领用记录!$E$3:$E$10000,B241,领用记录!$H$3:$H$10000))</f>
        <v/>
      </c>
      <c r="G241" s="61" t="str">
        <f t="shared" si="12"/>
        <v/>
      </c>
      <c r="H241" s="59" t="str">
        <f>IF(B241="","",VLOOKUP(B241,基础信息!$B$3:$K$10000,4,0))</f>
        <v/>
      </c>
      <c r="I241" s="59" t="str">
        <f t="shared" si="13"/>
        <v/>
      </c>
      <c r="J241" s="61" t="str">
        <f>IF(B241="","",VLOOKUP(B241,基础信息!$B$3:$K$10000,5,0))</f>
        <v/>
      </c>
      <c r="K241" s="66" t="str">
        <f t="shared" si="14"/>
        <v/>
      </c>
    </row>
    <row r="242" spans="1:11" ht="30" customHeight="1">
      <c r="A242" s="54">
        <v>240</v>
      </c>
      <c r="B242" s="55" t="str">
        <f>IF(基础信息!B242="","",基础信息!B242)</f>
        <v/>
      </c>
      <c r="C242" s="56" t="str">
        <f>IF(B242="","",VLOOKUP(B242,基础信息!$B$3:$K$10000,2,0))</f>
        <v/>
      </c>
      <c r="D242" s="56" t="str">
        <f>IF(B242="","",VLOOKUP(B242,基础信息!$B$3:$K$10000,3,0))</f>
        <v/>
      </c>
      <c r="E242" s="57" t="str">
        <f>IF(B242="","",SUMIF(入库记录!$C$3:$C$10000,B242,入库记录!$F$3:$F$10000))</f>
        <v/>
      </c>
      <c r="F242" s="57" t="str">
        <f>IF(B242="","",SUMIF(领用记录!$E$3:$E$10000,B242,领用记录!$H$3:$H$10000))</f>
        <v/>
      </c>
      <c r="G242" s="57" t="str">
        <f t="shared" si="12"/>
        <v/>
      </c>
      <c r="H242" s="55" t="str">
        <f>IF(B242="","",VLOOKUP(B242,基础信息!$B$3:$K$10000,4,0))</f>
        <v/>
      </c>
      <c r="I242" s="55" t="str">
        <f t="shared" si="13"/>
        <v/>
      </c>
      <c r="J242" s="57" t="str">
        <f>IF(B242="","",VLOOKUP(B242,基础信息!$B$3:$K$10000,5,0))</f>
        <v/>
      </c>
      <c r="K242" s="65" t="str">
        <f t="shared" si="14"/>
        <v/>
      </c>
    </row>
    <row r="243" spans="1:11" ht="30" customHeight="1">
      <c r="A243" s="58">
        <v>241</v>
      </c>
      <c r="B243" s="59" t="str">
        <f>IF(基础信息!B243="","",基础信息!B243)</f>
        <v/>
      </c>
      <c r="C243" s="60" t="str">
        <f>IF(B243="","",VLOOKUP(B243,基础信息!$B$3:$K$10000,2,0))</f>
        <v/>
      </c>
      <c r="D243" s="60" t="str">
        <f>IF(B243="","",VLOOKUP(B243,基础信息!$B$3:$K$10000,3,0))</f>
        <v/>
      </c>
      <c r="E243" s="61" t="str">
        <f>IF(B243="","",SUMIF(入库记录!$C$3:$C$10000,B243,入库记录!$F$3:$F$10000))</f>
        <v/>
      </c>
      <c r="F243" s="61" t="str">
        <f>IF(B243="","",SUMIF(领用记录!$E$3:$E$10000,B243,领用记录!$H$3:$H$10000))</f>
        <v/>
      </c>
      <c r="G243" s="61" t="str">
        <f t="shared" si="12"/>
        <v/>
      </c>
      <c r="H243" s="59" t="str">
        <f>IF(B243="","",VLOOKUP(B243,基础信息!$B$3:$K$10000,4,0))</f>
        <v/>
      </c>
      <c r="I243" s="59" t="str">
        <f t="shared" si="13"/>
        <v/>
      </c>
      <c r="J243" s="61" t="str">
        <f>IF(B243="","",VLOOKUP(B243,基础信息!$B$3:$K$10000,5,0))</f>
        <v/>
      </c>
      <c r="K243" s="66" t="str">
        <f t="shared" si="14"/>
        <v/>
      </c>
    </row>
    <row r="244" spans="1:11" ht="30" customHeight="1">
      <c r="A244" s="54">
        <v>242</v>
      </c>
      <c r="B244" s="55" t="str">
        <f>IF(基础信息!B244="","",基础信息!B244)</f>
        <v/>
      </c>
      <c r="C244" s="56" t="str">
        <f>IF(B244="","",VLOOKUP(B244,基础信息!$B$3:$K$10000,2,0))</f>
        <v/>
      </c>
      <c r="D244" s="56" t="str">
        <f>IF(B244="","",VLOOKUP(B244,基础信息!$B$3:$K$10000,3,0))</f>
        <v/>
      </c>
      <c r="E244" s="57" t="str">
        <f>IF(B244="","",SUMIF(入库记录!$C$3:$C$10000,B244,入库记录!$F$3:$F$10000))</f>
        <v/>
      </c>
      <c r="F244" s="57" t="str">
        <f>IF(B244="","",SUMIF(领用记录!$E$3:$E$10000,B244,领用记录!$H$3:$H$10000))</f>
        <v/>
      </c>
      <c r="G244" s="57" t="str">
        <f t="shared" si="12"/>
        <v/>
      </c>
      <c r="H244" s="55" t="str">
        <f>IF(B244="","",VLOOKUP(B244,基础信息!$B$3:$K$10000,4,0))</f>
        <v/>
      </c>
      <c r="I244" s="55" t="str">
        <f t="shared" si="13"/>
        <v/>
      </c>
      <c r="J244" s="57" t="str">
        <f>IF(B244="","",VLOOKUP(B244,基础信息!$B$3:$K$10000,5,0))</f>
        <v/>
      </c>
      <c r="K244" s="65" t="str">
        <f t="shared" si="14"/>
        <v/>
      </c>
    </row>
    <row r="245" spans="1:11" ht="30" customHeight="1">
      <c r="A245" s="58">
        <v>243</v>
      </c>
      <c r="B245" s="59" t="str">
        <f>IF(基础信息!B245="","",基础信息!B245)</f>
        <v/>
      </c>
      <c r="C245" s="60" t="str">
        <f>IF(B245="","",VLOOKUP(B245,基础信息!$B$3:$K$10000,2,0))</f>
        <v/>
      </c>
      <c r="D245" s="60" t="str">
        <f>IF(B245="","",VLOOKUP(B245,基础信息!$B$3:$K$10000,3,0))</f>
        <v/>
      </c>
      <c r="E245" s="61" t="str">
        <f>IF(B245="","",SUMIF(入库记录!$C$3:$C$10000,B245,入库记录!$F$3:$F$10000))</f>
        <v/>
      </c>
      <c r="F245" s="61" t="str">
        <f>IF(B245="","",SUMIF(领用记录!$E$3:$E$10000,B245,领用记录!$H$3:$H$10000))</f>
        <v/>
      </c>
      <c r="G245" s="61" t="str">
        <f t="shared" si="12"/>
        <v/>
      </c>
      <c r="H245" s="59" t="str">
        <f>IF(B245="","",VLOOKUP(B245,基础信息!$B$3:$K$10000,4,0))</f>
        <v/>
      </c>
      <c r="I245" s="59" t="str">
        <f t="shared" si="13"/>
        <v/>
      </c>
      <c r="J245" s="61" t="str">
        <f>IF(B245="","",VLOOKUP(B245,基础信息!$B$3:$K$10000,5,0))</f>
        <v/>
      </c>
      <c r="K245" s="66" t="str">
        <f t="shared" si="14"/>
        <v/>
      </c>
    </row>
    <row r="246" spans="1:11" ht="30" customHeight="1">
      <c r="A246" s="54">
        <v>244</v>
      </c>
      <c r="B246" s="55" t="str">
        <f>IF(基础信息!B246="","",基础信息!B246)</f>
        <v/>
      </c>
      <c r="C246" s="56" t="str">
        <f>IF(B246="","",VLOOKUP(B246,基础信息!$B$3:$K$10000,2,0))</f>
        <v/>
      </c>
      <c r="D246" s="56" t="str">
        <f>IF(B246="","",VLOOKUP(B246,基础信息!$B$3:$K$10000,3,0))</f>
        <v/>
      </c>
      <c r="E246" s="57" t="str">
        <f>IF(B246="","",SUMIF(入库记录!$C$3:$C$10000,B246,入库记录!$F$3:$F$10000))</f>
        <v/>
      </c>
      <c r="F246" s="57" t="str">
        <f>IF(B246="","",SUMIF(领用记录!$E$3:$E$10000,B246,领用记录!$H$3:$H$10000))</f>
        <v/>
      </c>
      <c r="G246" s="57" t="str">
        <f t="shared" si="12"/>
        <v/>
      </c>
      <c r="H246" s="55" t="str">
        <f>IF(B246="","",VLOOKUP(B246,基础信息!$B$3:$K$10000,4,0))</f>
        <v/>
      </c>
      <c r="I246" s="55" t="str">
        <f t="shared" si="13"/>
        <v/>
      </c>
      <c r="J246" s="57" t="str">
        <f>IF(B246="","",VLOOKUP(B246,基础信息!$B$3:$K$10000,5,0))</f>
        <v/>
      </c>
      <c r="K246" s="65" t="str">
        <f t="shared" si="14"/>
        <v/>
      </c>
    </row>
    <row r="247" spans="1:11" ht="30" customHeight="1">
      <c r="A247" s="58">
        <v>245</v>
      </c>
      <c r="B247" s="59" t="str">
        <f>IF(基础信息!B247="","",基础信息!B247)</f>
        <v/>
      </c>
      <c r="C247" s="60" t="str">
        <f>IF(B247="","",VLOOKUP(B247,基础信息!$B$3:$K$10000,2,0))</f>
        <v/>
      </c>
      <c r="D247" s="60" t="str">
        <f>IF(B247="","",VLOOKUP(B247,基础信息!$B$3:$K$10000,3,0))</f>
        <v/>
      </c>
      <c r="E247" s="61" t="str">
        <f>IF(B247="","",SUMIF(入库记录!$C$3:$C$10000,B247,入库记录!$F$3:$F$10000))</f>
        <v/>
      </c>
      <c r="F247" s="61" t="str">
        <f>IF(B247="","",SUMIF(领用记录!$E$3:$E$10000,B247,领用记录!$H$3:$H$10000))</f>
        <v/>
      </c>
      <c r="G247" s="61" t="str">
        <f t="shared" si="12"/>
        <v/>
      </c>
      <c r="H247" s="59" t="str">
        <f>IF(B247="","",VLOOKUP(B247,基础信息!$B$3:$K$10000,4,0))</f>
        <v/>
      </c>
      <c r="I247" s="59" t="str">
        <f t="shared" si="13"/>
        <v/>
      </c>
      <c r="J247" s="61" t="str">
        <f>IF(B247="","",VLOOKUP(B247,基础信息!$B$3:$K$10000,5,0))</f>
        <v/>
      </c>
      <c r="K247" s="66" t="str">
        <f t="shared" si="14"/>
        <v/>
      </c>
    </row>
    <row r="248" spans="1:11" ht="30" customHeight="1">
      <c r="A248" s="54">
        <v>246</v>
      </c>
      <c r="B248" s="55" t="str">
        <f>IF(基础信息!B248="","",基础信息!B248)</f>
        <v/>
      </c>
      <c r="C248" s="56" t="str">
        <f>IF(B248="","",VLOOKUP(B248,基础信息!$B$3:$K$10000,2,0))</f>
        <v/>
      </c>
      <c r="D248" s="56" t="str">
        <f>IF(B248="","",VLOOKUP(B248,基础信息!$B$3:$K$10000,3,0))</f>
        <v/>
      </c>
      <c r="E248" s="57" t="str">
        <f>IF(B248="","",SUMIF(入库记录!$C$3:$C$10000,B248,入库记录!$F$3:$F$10000))</f>
        <v/>
      </c>
      <c r="F248" s="57" t="str">
        <f>IF(B248="","",SUMIF(领用记录!$E$3:$E$10000,B248,领用记录!$H$3:$H$10000))</f>
        <v/>
      </c>
      <c r="G248" s="57" t="str">
        <f t="shared" si="12"/>
        <v/>
      </c>
      <c r="H248" s="55" t="str">
        <f>IF(B248="","",VLOOKUP(B248,基础信息!$B$3:$K$10000,4,0))</f>
        <v/>
      </c>
      <c r="I248" s="55" t="str">
        <f t="shared" si="13"/>
        <v/>
      </c>
      <c r="J248" s="57" t="str">
        <f>IF(B248="","",VLOOKUP(B248,基础信息!$B$3:$K$10000,5,0))</f>
        <v/>
      </c>
      <c r="K248" s="65" t="str">
        <f t="shared" si="14"/>
        <v/>
      </c>
    </row>
    <row r="249" spans="1:11" ht="30" customHeight="1">
      <c r="A249" s="58">
        <v>247</v>
      </c>
      <c r="B249" s="59" t="str">
        <f>IF(基础信息!B249="","",基础信息!B249)</f>
        <v/>
      </c>
      <c r="C249" s="60" t="str">
        <f>IF(B249="","",VLOOKUP(B249,基础信息!$B$3:$K$10000,2,0))</f>
        <v/>
      </c>
      <c r="D249" s="60" t="str">
        <f>IF(B249="","",VLOOKUP(B249,基础信息!$B$3:$K$10000,3,0))</f>
        <v/>
      </c>
      <c r="E249" s="61" t="str">
        <f>IF(B249="","",SUMIF(入库记录!$C$3:$C$10000,B249,入库记录!$F$3:$F$10000))</f>
        <v/>
      </c>
      <c r="F249" s="61" t="str">
        <f>IF(B249="","",SUMIF(领用记录!$E$3:$E$10000,B249,领用记录!$H$3:$H$10000))</f>
        <v/>
      </c>
      <c r="G249" s="61" t="str">
        <f t="shared" si="12"/>
        <v/>
      </c>
      <c r="H249" s="59" t="str">
        <f>IF(B249="","",VLOOKUP(B249,基础信息!$B$3:$K$10000,4,0))</f>
        <v/>
      </c>
      <c r="I249" s="59" t="str">
        <f t="shared" si="13"/>
        <v/>
      </c>
      <c r="J249" s="61" t="str">
        <f>IF(B249="","",VLOOKUP(B249,基础信息!$B$3:$K$10000,5,0))</f>
        <v/>
      </c>
      <c r="K249" s="66" t="str">
        <f t="shared" si="14"/>
        <v/>
      </c>
    </row>
    <row r="250" spans="1:11" ht="30" customHeight="1">
      <c r="A250" s="54">
        <v>248</v>
      </c>
      <c r="B250" s="55" t="str">
        <f>IF(基础信息!B250="","",基础信息!B250)</f>
        <v/>
      </c>
      <c r="C250" s="56" t="str">
        <f>IF(B250="","",VLOOKUP(B250,基础信息!$B$3:$K$10000,2,0))</f>
        <v/>
      </c>
      <c r="D250" s="56" t="str">
        <f>IF(B250="","",VLOOKUP(B250,基础信息!$B$3:$K$10000,3,0))</f>
        <v/>
      </c>
      <c r="E250" s="57" t="str">
        <f>IF(B250="","",SUMIF(入库记录!$C$3:$C$10000,B250,入库记录!$F$3:$F$10000))</f>
        <v/>
      </c>
      <c r="F250" s="57" t="str">
        <f>IF(B250="","",SUMIF(领用记录!$E$3:$E$10000,B250,领用记录!$H$3:$H$10000))</f>
        <v/>
      </c>
      <c r="G250" s="57" t="str">
        <f t="shared" si="12"/>
        <v/>
      </c>
      <c r="H250" s="55" t="str">
        <f>IF(B250="","",VLOOKUP(B250,基础信息!$B$3:$K$10000,4,0))</f>
        <v/>
      </c>
      <c r="I250" s="55" t="str">
        <f t="shared" si="13"/>
        <v/>
      </c>
      <c r="J250" s="57" t="str">
        <f>IF(B250="","",VLOOKUP(B250,基础信息!$B$3:$K$10000,5,0))</f>
        <v/>
      </c>
      <c r="K250" s="65" t="str">
        <f t="shared" si="14"/>
        <v/>
      </c>
    </row>
    <row r="251" spans="1:11" ht="30" customHeight="1">
      <c r="A251" s="58">
        <v>249</v>
      </c>
      <c r="B251" s="59" t="str">
        <f>IF(基础信息!B251="","",基础信息!B251)</f>
        <v/>
      </c>
      <c r="C251" s="60" t="str">
        <f>IF(B251="","",VLOOKUP(B251,基础信息!$B$3:$K$10000,2,0))</f>
        <v/>
      </c>
      <c r="D251" s="60" t="str">
        <f>IF(B251="","",VLOOKUP(B251,基础信息!$B$3:$K$10000,3,0))</f>
        <v/>
      </c>
      <c r="E251" s="61" t="str">
        <f>IF(B251="","",SUMIF(入库记录!$C$3:$C$10000,B251,入库记录!$F$3:$F$10000))</f>
        <v/>
      </c>
      <c r="F251" s="61" t="str">
        <f>IF(B251="","",SUMIF(领用记录!$E$3:$E$10000,B251,领用记录!$H$3:$H$10000))</f>
        <v/>
      </c>
      <c r="G251" s="61" t="str">
        <f t="shared" si="12"/>
        <v/>
      </c>
      <c r="H251" s="59" t="str">
        <f>IF(B251="","",VLOOKUP(B251,基础信息!$B$3:$K$10000,4,0))</f>
        <v/>
      </c>
      <c r="I251" s="59" t="str">
        <f t="shared" si="13"/>
        <v/>
      </c>
      <c r="J251" s="61" t="str">
        <f>IF(B251="","",VLOOKUP(B251,基础信息!$B$3:$K$10000,5,0))</f>
        <v/>
      </c>
      <c r="K251" s="66" t="str">
        <f t="shared" si="14"/>
        <v/>
      </c>
    </row>
    <row r="252" spans="1:11" ht="30" customHeight="1">
      <c r="A252" s="54">
        <v>250</v>
      </c>
      <c r="B252" s="55" t="str">
        <f>IF(基础信息!B252="","",基础信息!B252)</f>
        <v/>
      </c>
      <c r="C252" s="56" t="str">
        <f>IF(B252="","",VLOOKUP(B252,基础信息!$B$3:$K$10000,2,0))</f>
        <v/>
      </c>
      <c r="D252" s="56" t="str">
        <f>IF(B252="","",VLOOKUP(B252,基础信息!$B$3:$K$10000,3,0))</f>
        <v/>
      </c>
      <c r="E252" s="57" t="str">
        <f>IF(B252="","",SUMIF(入库记录!$C$3:$C$10000,B252,入库记录!$F$3:$F$10000))</f>
        <v/>
      </c>
      <c r="F252" s="57" t="str">
        <f>IF(B252="","",SUMIF(领用记录!$E$3:$E$10000,B252,领用记录!$H$3:$H$10000))</f>
        <v/>
      </c>
      <c r="G252" s="57" t="str">
        <f t="shared" si="12"/>
        <v/>
      </c>
      <c r="H252" s="55" t="str">
        <f>IF(B252="","",VLOOKUP(B252,基础信息!$B$3:$K$10000,4,0))</f>
        <v/>
      </c>
      <c r="I252" s="55" t="str">
        <f t="shared" si="13"/>
        <v/>
      </c>
      <c r="J252" s="57" t="str">
        <f>IF(B252="","",VLOOKUP(B252,基础信息!$B$3:$K$10000,5,0))</f>
        <v/>
      </c>
      <c r="K252" s="65" t="str">
        <f t="shared" si="14"/>
        <v/>
      </c>
    </row>
    <row r="253" spans="1:11" ht="30" customHeight="1">
      <c r="A253" s="58">
        <v>251</v>
      </c>
      <c r="B253" s="59" t="str">
        <f>IF(基础信息!B253="","",基础信息!B253)</f>
        <v/>
      </c>
      <c r="C253" s="60" t="str">
        <f>IF(B253="","",VLOOKUP(B253,基础信息!$B$3:$K$10000,2,0))</f>
        <v/>
      </c>
      <c r="D253" s="60" t="str">
        <f>IF(B253="","",VLOOKUP(B253,基础信息!$B$3:$K$10000,3,0))</f>
        <v/>
      </c>
      <c r="E253" s="61" t="str">
        <f>IF(B253="","",SUMIF(入库记录!$C$3:$C$10000,B253,入库记录!$F$3:$F$10000))</f>
        <v/>
      </c>
      <c r="F253" s="61" t="str">
        <f>IF(B253="","",SUMIF(领用记录!$E$3:$E$10000,B253,领用记录!$H$3:$H$10000))</f>
        <v/>
      </c>
      <c r="G253" s="61" t="str">
        <f t="shared" si="12"/>
        <v/>
      </c>
      <c r="H253" s="59" t="str">
        <f>IF(B253="","",VLOOKUP(B253,基础信息!$B$3:$K$10000,4,0))</f>
        <v/>
      </c>
      <c r="I253" s="59" t="str">
        <f t="shared" si="13"/>
        <v/>
      </c>
      <c r="J253" s="61" t="str">
        <f>IF(B253="","",VLOOKUP(B253,基础信息!$B$3:$K$10000,5,0))</f>
        <v/>
      </c>
      <c r="K253" s="66" t="str">
        <f t="shared" si="14"/>
        <v/>
      </c>
    </row>
    <row r="254" spans="1:11" ht="30" customHeight="1">
      <c r="A254" s="54">
        <v>252</v>
      </c>
      <c r="B254" s="55" t="str">
        <f>IF(基础信息!B254="","",基础信息!B254)</f>
        <v/>
      </c>
      <c r="C254" s="56" t="str">
        <f>IF(B254="","",VLOOKUP(B254,基础信息!$B$3:$K$10000,2,0))</f>
        <v/>
      </c>
      <c r="D254" s="56" t="str">
        <f>IF(B254="","",VLOOKUP(B254,基础信息!$B$3:$K$10000,3,0))</f>
        <v/>
      </c>
      <c r="E254" s="57" t="str">
        <f>IF(B254="","",SUMIF(入库记录!$C$3:$C$10000,B254,入库记录!$F$3:$F$10000))</f>
        <v/>
      </c>
      <c r="F254" s="57" t="str">
        <f>IF(B254="","",SUMIF(领用记录!$E$3:$E$10000,B254,领用记录!$H$3:$H$10000))</f>
        <v/>
      </c>
      <c r="G254" s="57" t="str">
        <f t="shared" si="12"/>
        <v/>
      </c>
      <c r="H254" s="55" t="str">
        <f>IF(B254="","",VLOOKUP(B254,基础信息!$B$3:$K$10000,4,0))</f>
        <v/>
      </c>
      <c r="I254" s="55" t="str">
        <f t="shared" si="13"/>
        <v/>
      </c>
      <c r="J254" s="57" t="str">
        <f>IF(B254="","",VLOOKUP(B254,基础信息!$B$3:$K$10000,5,0))</f>
        <v/>
      </c>
      <c r="K254" s="65" t="str">
        <f t="shared" si="14"/>
        <v/>
      </c>
    </row>
    <row r="255" spans="1:11" ht="30" customHeight="1">
      <c r="A255" s="58">
        <v>253</v>
      </c>
      <c r="B255" s="59" t="str">
        <f>IF(基础信息!B255="","",基础信息!B255)</f>
        <v/>
      </c>
      <c r="C255" s="60" t="str">
        <f>IF(B255="","",VLOOKUP(B255,基础信息!$B$3:$K$10000,2,0))</f>
        <v/>
      </c>
      <c r="D255" s="60" t="str">
        <f>IF(B255="","",VLOOKUP(B255,基础信息!$B$3:$K$10000,3,0))</f>
        <v/>
      </c>
      <c r="E255" s="61" t="str">
        <f>IF(B255="","",SUMIF(入库记录!$C$3:$C$10000,B255,入库记录!$F$3:$F$10000))</f>
        <v/>
      </c>
      <c r="F255" s="61" t="str">
        <f>IF(B255="","",SUMIF(领用记录!$E$3:$E$10000,B255,领用记录!$H$3:$H$10000))</f>
        <v/>
      </c>
      <c r="G255" s="61" t="str">
        <f t="shared" si="12"/>
        <v/>
      </c>
      <c r="H255" s="59" t="str">
        <f>IF(B255="","",VLOOKUP(B255,基础信息!$B$3:$K$10000,4,0))</f>
        <v/>
      </c>
      <c r="I255" s="59" t="str">
        <f t="shared" si="13"/>
        <v/>
      </c>
      <c r="J255" s="61" t="str">
        <f>IF(B255="","",VLOOKUP(B255,基础信息!$B$3:$K$10000,5,0))</f>
        <v/>
      </c>
      <c r="K255" s="66" t="str">
        <f t="shared" si="14"/>
        <v/>
      </c>
    </row>
    <row r="256" spans="1:11" ht="30" customHeight="1">
      <c r="A256" s="54">
        <v>254</v>
      </c>
      <c r="B256" s="55" t="str">
        <f>IF(基础信息!B256="","",基础信息!B256)</f>
        <v/>
      </c>
      <c r="C256" s="56" t="str">
        <f>IF(B256="","",VLOOKUP(B256,基础信息!$B$3:$K$10000,2,0))</f>
        <v/>
      </c>
      <c r="D256" s="56" t="str">
        <f>IF(B256="","",VLOOKUP(B256,基础信息!$B$3:$K$10000,3,0))</f>
        <v/>
      </c>
      <c r="E256" s="57" t="str">
        <f>IF(B256="","",SUMIF(入库记录!$C$3:$C$10000,B256,入库记录!$F$3:$F$10000))</f>
        <v/>
      </c>
      <c r="F256" s="57" t="str">
        <f>IF(B256="","",SUMIF(领用记录!$E$3:$E$10000,B256,领用记录!$H$3:$H$10000))</f>
        <v/>
      </c>
      <c r="G256" s="57" t="str">
        <f t="shared" si="12"/>
        <v/>
      </c>
      <c r="H256" s="55" t="str">
        <f>IF(B256="","",VLOOKUP(B256,基础信息!$B$3:$K$10000,4,0))</f>
        <v/>
      </c>
      <c r="I256" s="55" t="str">
        <f t="shared" si="13"/>
        <v/>
      </c>
      <c r="J256" s="57" t="str">
        <f>IF(B256="","",VLOOKUP(B256,基础信息!$B$3:$K$10000,5,0))</f>
        <v/>
      </c>
      <c r="K256" s="65" t="str">
        <f t="shared" si="14"/>
        <v/>
      </c>
    </row>
    <row r="257" spans="1:11" ht="30" customHeight="1">
      <c r="A257" s="58">
        <v>255</v>
      </c>
      <c r="B257" s="59" t="str">
        <f>IF(基础信息!B257="","",基础信息!B257)</f>
        <v/>
      </c>
      <c r="C257" s="60" t="str">
        <f>IF(B257="","",VLOOKUP(B257,基础信息!$B$3:$K$10000,2,0))</f>
        <v/>
      </c>
      <c r="D257" s="60" t="str">
        <f>IF(B257="","",VLOOKUP(B257,基础信息!$B$3:$K$10000,3,0))</f>
        <v/>
      </c>
      <c r="E257" s="61" t="str">
        <f>IF(B257="","",SUMIF(入库记录!$C$3:$C$10000,B257,入库记录!$F$3:$F$10000))</f>
        <v/>
      </c>
      <c r="F257" s="61" t="str">
        <f>IF(B257="","",SUMIF(领用记录!$E$3:$E$10000,B257,领用记录!$H$3:$H$10000))</f>
        <v/>
      </c>
      <c r="G257" s="61" t="str">
        <f t="shared" si="12"/>
        <v/>
      </c>
      <c r="H257" s="59" t="str">
        <f>IF(B257="","",VLOOKUP(B257,基础信息!$B$3:$K$10000,4,0))</f>
        <v/>
      </c>
      <c r="I257" s="59" t="str">
        <f t="shared" si="13"/>
        <v/>
      </c>
      <c r="J257" s="61" t="str">
        <f>IF(B257="","",VLOOKUP(B257,基础信息!$B$3:$K$10000,5,0))</f>
        <v/>
      </c>
      <c r="K257" s="66" t="str">
        <f t="shared" si="14"/>
        <v/>
      </c>
    </row>
    <row r="258" spans="1:11" ht="30" customHeight="1">
      <c r="A258" s="54">
        <v>256</v>
      </c>
      <c r="B258" s="55" t="str">
        <f>IF(基础信息!B258="","",基础信息!B258)</f>
        <v/>
      </c>
      <c r="C258" s="56" t="str">
        <f>IF(B258="","",VLOOKUP(B258,基础信息!$B$3:$K$10000,2,0))</f>
        <v/>
      </c>
      <c r="D258" s="56" t="str">
        <f>IF(B258="","",VLOOKUP(B258,基础信息!$B$3:$K$10000,3,0))</f>
        <v/>
      </c>
      <c r="E258" s="57" t="str">
        <f>IF(B258="","",SUMIF(入库记录!$C$3:$C$10000,B258,入库记录!$F$3:$F$10000))</f>
        <v/>
      </c>
      <c r="F258" s="57" t="str">
        <f>IF(B258="","",SUMIF(领用记录!$E$3:$E$10000,B258,领用记录!$H$3:$H$10000))</f>
        <v/>
      </c>
      <c r="G258" s="57" t="str">
        <f t="shared" si="12"/>
        <v/>
      </c>
      <c r="H258" s="55" t="str">
        <f>IF(B258="","",VLOOKUP(B258,基础信息!$B$3:$K$10000,4,0))</f>
        <v/>
      </c>
      <c r="I258" s="55" t="str">
        <f t="shared" si="13"/>
        <v/>
      </c>
      <c r="J258" s="57" t="str">
        <f>IF(B258="","",VLOOKUP(B258,基础信息!$B$3:$K$10000,5,0))</f>
        <v/>
      </c>
      <c r="K258" s="65" t="str">
        <f t="shared" si="14"/>
        <v/>
      </c>
    </row>
    <row r="259" spans="1:11" ht="30" customHeight="1">
      <c r="A259" s="58">
        <v>257</v>
      </c>
      <c r="B259" s="59" t="str">
        <f>IF(基础信息!B259="","",基础信息!B259)</f>
        <v/>
      </c>
      <c r="C259" s="60" t="str">
        <f>IF(B259="","",VLOOKUP(B259,基础信息!$B$3:$K$10000,2,0))</f>
        <v/>
      </c>
      <c r="D259" s="60" t="str">
        <f>IF(B259="","",VLOOKUP(B259,基础信息!$B$3:$K$10000,3,0))</f>
        <v/>
      </c>
      <c r="E259" s="61" t="str">
        <f>IF(B259="","",SUMIF(入库记录!$C$3:$C$10000,B259,入库记录!$F$3:$F$10000))</f>
        <v/>
      </c>
      <c r="F259" s="61" t="str">
        <f>IF(B259="","",SUMIF(领用记录!$E$3:$E$10000,B259,领用记录!$H$3:$H$10000))</f>
        <v/>
      </c>
      <c r="G259" s="61" t="str">
        <f t="shared" si="12"/>
        <v/>
      </c>
      <c r="H259" s="59" t="str">
        <f>IF(B259="","",VLOOKUP(B259,基础信息!$B$3:$K$10000,4,0))</f>
        <v/>
      </c>
      <c r="I259" s="59" t="str">
        <f t="shared" si="13"/>
        <v/>
      </c>
      <c r="J259" s="61" t="str">
        <f>IF(B259="","",VLOOKUP(B259,基础信息!$B$3:$K$10000,5,0))</f>
        <v/>
      </c>
      <c r="K259" s="66" t="str">
        <f t="shared" si="14"/>
        <v/>
      </c>
    </row>
    <row r="260" spans="1:11" ht="30" customHeight="1">
      <c r="A260" s="54">
        <v>258</v>
      </c>
      <c r="B260" s="55" t="str">
        <f>IF(基础信息!B260="","",基础信息!B260)</f>
        <v/>
      </c>
      <c r="C260" s="56" t="str">
        <f>IF(B260="","",VLOOKUP(B260,基础信息!$B$3:$K$10000,2,0))</f>
        <v/>
      </c>
      <c r="D260" s="56" t="str">
        <f>IF(B260="","",VLOOKUP(B260,基础信息!$B$3:$K$10000,3,0))</f>
        <v/>
      </c>
      <c r="E260" s="57" t="str">
        <f>IF(B260="","",SUMIF(入库记录!$C$3:$C$10000,B260,入库记录!$F$3:$F$10000))</f>
        <v/>
      </c>
      <c r="F260" s="57" t="str">
        <f>IF(B260="","",SUMIF(领用记录!$E$3:$E$10000,B260,领用记录!$H$3:$H$10000))</f>
        <v/>
      </c>
      <c r="G260" s="57" t="str">
        <f t="shared" si="12"/>
        <v/>
      </c>
      <c r="H260" s="55" t="str">
        <f>IF(B260="","",VLOOKUP(B260,基础信息!$B$3:$K$10000,4,0))</f>
        <v/>
      </c>
      <c r="I260" s="55" t="str">
        <f t="shared" si="13"/>
        <v/>
      </c>
      <c r="J260" s="57" t="str">
        <f>IF(B260="","",VLOOKUP(B260,基础信息!$B$3:$K$10000,5,0))</f>
        <v/>
      </c>
      <c r="K260" s="65" t="str">
        <f t="shared" si="14"/>
        <v/>
      </c>
    </row>
    <row r="261" spans="1:11" ht="30" customHeight="1">
      <c r="A261" s="58">
        <v>259</v>
      </c>
      <c r="B261" s="59" t="str">
        <f>IF(基础信息!B261="","",基础信息!B261)</f>
        <v/>
      </c>
      <c r="C261" s="60" t="str">
        <f>IF(B261="","",VLOOKUP(B261,基础信息!$B$3:$K$10000,2,0))</f>
        <v/>
      </c>
      <c r="D261" s="60" t="str">
        <f>IF(B261="","",VLOOKUP(B261,基础信息!$B$3:$K$10000,3,0))</f>
        <v/>
      </c>
      <c r="E261" s="61" t="str">
        <f>IF(B261="","",SUMIF(入库记录!$C$3:$C$10000,B261,入库记录!$F$3:$F$10000))</f>
        <v/>
      </c>
      <c r="F261" s="61" t="str">
        <f>IF(B261="","",SUMIF(领用记录!$E$3:$E$10000,B261,领用记录!$H$3:$H$10000))</f>
        <v/>
      </c>
      <c r="G261" s="61" t="str">
        <f t="shared" si="12"/>
        <v/>
      </c>
      <c r="H261" s="59" t="str">
        <f>IF(B261="","",VLOOKUP(B261,基础信息!$B$3:$K$10000,4,0))</f>
        <v/>
      </c>
      <c r="I261" s="59" t="str">
        <f t="shared" si="13"/>
        <v/>
      </c>
      <c r="J261" s="61" t="str">
        <f>IF(B261="","",VLOOKUP(B261,基础信息!$B$3:$K$10000,5,0))</f>
        <v/>
      </c>
      <c r="K261" s="66" t="str">
        <f t="shared" si="14"/>
        <v/>
      </c>
    </row>
    <row r="262" spans="1:11" ht="30" customHeight="1">
      <c r="A262" s="54">
        <v>260</v>
      </c>
      <c r="B262" s="55" t="str">
        <f>IF(基础信息!B262="","",基础信息!B262)</f>
        <v/>
      </c>
      <c r="C262" s="56" t="str">
        <f>IF(B262="","",VLOOKUP(B262,基础信息!$B$3:$K$10000,2,0))</f>
        <v/>
      </c>
      <c r="D262" s="56" t="str">
        <f>IF(B262="","",VLOOKUP(B262,基础信息!$B$3:$K$10000,3,0))</f>
        <v/>
      </c>
      <c r="E262" s="57" t="str">
        <f>IF(B262="","",SUMIF(入库记录!$C$3:$C$10000,B262,入库记录!$F$3:$F$10000))</f>
        <v/>
      </c>
      <c r="F262" s="57" t="str">
        <f>IF(B262="","",SUMIF(领用记录!$E$3:$E$10000,B262,领用记录!$H$3:$H$10000))</f>
        <v/>
      </c>
      <c r="G262" s="57" t="str">
        <f t="shared" si="12"/>
        <v/>
      </c>
      <c r="H262" s="55" t="str">
        <f>IF(B262="","",VLOOKUP(B262,基础信息!$B$3:$K$10000,4,0))</f>
        <v/>
      </c>
      <c r="I262" s="55" t="str">
        <f t="shared" si="13"/>
        <v/>
      </c>
      <c r="J262" s="57" t="str">
        <f>IF(B262="","",VLOOKUP(B262,基础信息!$B$3:$K$10000,5,0))</f>
        <v/>
      </c>
      <c r="K262" s="65" t="str">
        <f t="shared" si="14"/>
        <v/>
      </c>
    </row>
    <row r="263" spans="1:11" ht="30" customHeight="1">
      <c r="A263" s="58">
        <v>261</v>
      </c>
      <c r="B263" s="59" t="str">
        <f>IF(基础信息!B263="","",基础信息!B263)</f>
        <v/>
      </c>
      <c r="C263" s="60" t="str">
        <f>IF(B263="","",VLOOKUP(B263,基础信息!$B$3:$K$10000,2,0))</f>
        <v/>
      </c>
      <c r="D263" s="60" t="str">
        <f>IF(B263="","",VLOOKUP(B263,基础信息!$B$3:$K$10000,3,0))</f>
        <v/>
      </c>
      <c r="E263" s="61" t="str">
        <f>IF(B263="","",SUMIF(入库记录!$C$3:$C$10000,B263,入库记录!$F$3:$F$10000))</f>
        <v/>
      </c>
      <c r="F263" s="61" t="str">
        <f>IF(B263="","",SUMIF(领用记录!$E$3:$E$10000,B263,领用记录!$H$3:$H$10000))</f>
        <v/>
      </c>
      <c r="G263" s="61" t="str">
        <f t="shared" si="12"/>
        <v/>
      </c>
      <c r="H263" s="59" t="str">
        <f>IF(B263="","",VLOOKUP(B263,基础信息!$B$3:$K$10000,4,0))</f>
        <v/>
      </c>
      <c r="I263" s="59" t="str">
        <f t="shared" si="13"/>
        <v/>
      </c>
      <c r="J263" s="61" t="str">
        <f>IF(B263="","",VLOOKUP(B263,基础信息!$B$3:$K$10000,5,0))</f>
        <v/>
      </c>
      <c r="K263" s="66" t="str">
        <f t="shared" si="14"/>
        <v/>
      </c>
    </row>
    <row r="264" spans="1:11" ht="30" customHeight="1">
      <c r="A264" s="54">
        <v>262</v>
      </c>
      <c r="B264" s="55" t="str">
        <f>IF(基础信息!B264="","",基础信息!B264)</f>
        <v/>
      </c>
      <c r="C264" s="56" t="str">
        <f>IF(B264="","",VLOOKUP(B264,基础信息!$B$3:$K$10000,2,0))</f>
        <v/>
      </c>
      <c r="D264" s="56" t="str">
        <f>IF(B264="","",VLOOKUP(B264,基础信息!$B$3:$K$10000,3,0))</f>
        <v/>
      </c>
      <c r="E264" s="57" t="str">
        <f>IF(B264="","",SUMIF(入库记录!$C$3:$C$10000,B264,入库记录!$F$3:$F$10000))</f>
        <v/>
      </c>
      <c r="F264" s="57" t="str">
        <f>IF(B264="","",SUMIF(领用记录!$E$3:$E$10000,B264,领用记录!$H$3:$H$10000))</f>
        <v/>
      </c>
      <c r="G264" s="57" t="str">
        <f t="shared" si="12"/>
        <v/>
      </c>
      <c r="H264" s="55" t="str">
        <f>IF(B264="","",VLOOKUP(B264,基础信息!$B$3:$K$10000,4,0))</f>
        <v/>
      </c>
      <c r="I264" s="55" t="str">
        <f t="shared" si="13"/>
        <v/>
      </c>
      <c r="J264" s="57" t="str">
        <f>IF(B264="","",VLOOKUP(B264,基础信息!$B$3:$K$10000,5,0))</f>
        <v/>
      </c>
      <c r="K264" s="65" t="str">
        <f t="shared" si="14"/>
        <v/>
      </c>
    </row>
    <row r="265" spans="1:11" ht="30" customHeight="1">
      <c r="A265" s="58">
        <v>263</v>
      </c>
      <c r="B265" s="59" t="str">
        <f>IF(基础信息!B265="","",基础信息!B265)</f>
        <v/>
      </c>
      <c r="C265" s="60" t="str">
        <f>IF(B265="","",VLOOKUP(B265,基础信息!$B$3:$K$10000,2,0))</f>
        <v/>
      </c>
      <c r="D265" s="60" t="str">
        <f>IF(B265="","",VLOOKUP(B265,基础信息!$B$3:$K$10000,3,0))</f>
        <v/>
      </c>
      <c r="E265" s="61" t="str">
        <f>IF(B265="","",SUMIF(入库记录!$C$3:$C$10000,B265,入库记录!$F$3:$F$10000))</f>
        <v/>
      </c>
      <c r="F265" s="61" t="str">
        <f>IF(B265="","",SUMIF(领用记录!$E$3:$E$10000,B265,领用记录!$H$3:$H$10000))</f>
        <v/>
      </c>
      <c r="G265" s="61" t="str">
        <f t="shared" si="12"/>
        <v/>
      </c>
      <c r="H265" s="59" t="str">
        <f>IF(B265="","",VLOOKUP(B265,基础信息!$B$3:$K$10000,4,0))</f>
        <v/>
      </c>
      <c r="I265" s="59" t="str">
        <f t="shared" si="13"/>
        <v/>
      </c>
      <c r="J265" s="61" t="str">
        <f>IF(B265="","",VLOOKUP(B265,基础信息!$B$3:$K$10000,5,0))</f>
        <v/>
      </c>
      <c r="K265" s="66" t="str">
        <f t="shared" si="14"/>
        <v/>
      </c>
    </row>
    <row r="266" spans="1:11" ht="30" customHeight="1">
      <c r="A266" s="54">
        <v>264</v>
      </c>
      <c r="B266" s="55" t="str">
        <f>IF(基础信息!B266="","",基础信息!B266)</f>
        <v/>
      </c>
      <c r="C266" s="56" t="str">
        <f>IF(B266="","",VLOOKUP(B266,基础信息!$B$3:$K$10000,2,0))</f>
        <v/>
      </c>
      <c r="D266" s="56" t="str">
        <f>IF(B266="","",VLOOKUP(B266,基础信息!$B$3:$K$10000,3,0))</f>
        <v/>
      </c>
      <c r="E266" s="57" t="str">
        <f>IF(B266="","",SUMIF(入库记录!$C$3:$C$10000,B266,入库记录!$F$3:$F$10000))</f>
        <v/>
      </c>
      <c r="F266" s="57" t="str">
        <f>IF(B266="","",SUMIF(领用记录!$E$3:$E$10000,B266,领用记录!$H$3:$H$10000))</f>
        <v/>
      </c>
      <c r="G266" s="57" t="str">
        <f t="shared" si="12"/>
        <v/>
      </c>
      <c r="H266" s="55" t="str">
        <f>IF(B266="","",VLOOKUP(B266,基础信息!$B$3:$K$10000,4,0))</f>
        <v/>
      </c>
      <c r="I266" s="55" t="str">
        <f t="shared" si="13"/>
        <v/>
      </c>
      <c r="J266" s="57" t="str">
        <f>IF(B266="","",VLOOKUP(B266,基础信息!$B$3:$K$10000,5,0))</f>
        <v/>
      </c>
      <c r="K266" s="65" t="str">
        <f t="shared" si="14"/>
        <v/>
      </c>
    </row>
    <row r="267" spans="1:11" ht="30" customHeight="1">
      <c r="A267" s="58">
        <v>265</v>
      </c>
      <c r="B267" s="59" t="str">
        <f>IF(基础信息!B267="","",基础信息!B267)</f>
        <v/>
      </c>
      <c r="C267" s="60" t="str">
        <f>IF(B267="","",VLOOKUP(B267,基础信息!$B$3:$K$10000,2,0))</f>
        <v/>
      </c>
      <c r="D267" s="60" t="str">
        <f>IF(B267="","",VLOOKUP(B267,基础信息!$B$3:$K$10000,3,0))</f>
        <v/>
      </c>
      <c r="E267" s="61" t="str">
        <f>IF(B267="","",SUMIF(入库记录!$C$3:$C$10000,B267,入库记录!$F$3:$F$10000))</f>
        <v/>
      </c>
      <c r="F267" s="61" t="str">
        <f>IF(B267="","",SUMIF(领用记录!$E$3:$E$10000,B267,领用记录!$H$3:$H$10000))</f>
        <v/>
      </c>
      <c r="G267" s="61" t="str">
        <f t="shared" si="12"/>
        <v/>
      </c>
      <c r="H267" s="59" t="str">
        <f>IF(B267="","",VLOOKUP(B267,基础信息!$B$3:$K$10000,4,0))</f>
        <v/>
      </c>
      <c r="I267" s="59" t="str">
        <f t="shared" si="13"/>
        <v/>
      </c>
      <c r="J267" s="61" t="str">
        <f>IF(B267="","",VLOOKUP(B267,基础信息!$B$3:$K$10000,5,0))</f>
        <v/>
      </c>
      <c r="K267" s="66" t="str">
        <f t="shared" si="14"/>
        <v/>
      </c>
    </row>
    <row r="268" spans="1:11" ht="30" customHeight="1">
      <c r="A268" s="54">
        <v>266</v>
      </c>
      <c r="B268" s="55" t="str">
        <f>IF(基础信息!B268="","",基础信息!B268)</f>
        <v/>
      </c>
      <c r="C268" s="56" t="str">
        <f>IF(B268="","",VLOOKUP(B268,基础信息!$B$3:$K$10000,2,0))</f>
        <v/>
      </c>
      <c r="D268" s="56" t="str">
        <f>IF(B268="","",VLOOKUP(B268,基础信息!$B$3:$K$10000,3,0))</f>
        <v/>
      </c>
      <c r="E268" s="57" t="str">
        <f>IF(B268="","",SUMIF(入库记录!$C$3:$C$10000,B268,入库记录!$F$3:$F$10000))</f>
        <v/>
      </c>
      <c r="F268" s="57" t="str">
        <f>IF(B268="","",SUMIF(领用记录!$E$3:$E$10000,B268,领用记录!$H$3:$H$10000))</f>
        <v/>
      </c>
      <c r="G268" s="57" t="str">
        <f t="shared" si="12"/>
        <v/>
      </c>
      <c r="H268" s="55" t="str">
        <f>IF(B268="","",VLOOKUP(B268,基础信息!$B$3:$K$10000,4,0))</f>
        <v/>
      </c>
      <c r="I268" s="55" t="str">
        <f t="shared" si="13"/>
        <v/>
      </c>
      <c r="J268" s="57" t="str">
        <f>IF(B268="","",VLOOKUP(B268,基础信息!$B$3:$K$10000,5,0))</f>
        <v/>
      </c>
      <c r="K268" s="65" t="str">
        <f t="shared" si="14"/>
        <v/>
      </c>
    </row>
    <row r="269" spans="1:11" ht="30" customHeight="1">
      <c r="A269" s="58">
        <v>267</v>
      </c>
      <c r="B269" s="59" t="str">
        <f>IF(基础信息!B269="","",基础信息!B269)</f>
        <v/>
      </c>
      <c r="C269" s="60" t="str">
        <f>IF(B269="","",VLOOKUP(B269,基础信息!$B$3:$K$10000,2,0))</f>
        <v/>
      </c>
      <c r="D269" s="60" t="str">
        <f>IF(B269="","",VLOOKUP(B269,基础信息!$B$3:$K$10000,3,0))</f>
        <v/>
      </c>
      <c r="E269" s="61" t="str">
        <f>IF(B269="","",SUMIF(入库记录!$C$3:$C$10000,B269,入库记录!$F$3:$F$10000))</f>
        <v/>
      </c>
      <c r="F269" s="61" t="str">
        <f>IF(B269="","",SUMIF(领用记录!$E$3:$E$10000,B269,领用记录!$H$3:$H$10000))</f>
        <v/>
      </c>
      <c r="G269" s="61" t="str">
        <f t="shared" si="12"/>
        <v/>
      </c>
      <c r="H269" s="59" t="str">
        <f>IF(B269="","",VLOOKUP(B269,基础信息!$B$3:$K$10000,4,0))</f>
        <v/>
      </c>
      <c r="I269" s="59" t="str">
        <f t="shared" si="13"/>
        <v/>
      </c>
      <c r="J269" s="61" t="str">
        <f>IF(B269="","",VLOOKUP(B269,基础信息!$B$3:$K$10000,5,0))</f>
        <v/>
      </c>
      <c r="K269" s="66" t="str">
        <f t="shared" si="14"/>
        <v/>
      </c>
    </row>
    <row r="270" spans="1:11" ht="30" customHeight="1">
      <c r="A270" s="54">
        <v>268</v>
      </c>
      <c r="B270" s="55" t="str">
        <f>IF(基础信息!B270="","",基础信息!B270)</f>
        <v/>
      </c>
      <c r="C270" s="56" t="str">
        <f>IF(B270="","",VLOOKUP(B270,基础信息!$B$3:$K$10000,2,0))</f>
        <v/>
      </c>
      <c r="D270" s="56" t="str">
        <f>IF(B270="","",VLOOKUP(B270,基础信息!$B$3:$K$10000,3,0))</f>
        <v/>
      </c>
      <c r="E270" s="57" t="str">
        <f>IF(B270="","",SUMIF(入库记录!$C$3:$C$10000,B270,入库记录!$F$3:$F$10000))</f>
        <v/>
      </c>
      <c r="F270" s="57" t="str">
        <f>IF(B270="","",SUMIF(领用记录!$E$3:$E$10000,B270,领用记录!$H$3:$H$10000))</f>
        <v/>
      </c>
      <c r="G270" s="57" t="str">
        <f t="shared" si="12"/>
        <v/>
      </c>
      <c r="H270" s="55" t="str">
        <f>IF(B270="","",VLOOKUP(B270,基础信息!$B$3:$K$10000,4,0))</f>
        <v/>
      </c>
      <c r="I270" s="55" t="str">
        <f t="shared" si="13"/>
        <v/>
      </c>
      <c r="J270" s="57" t="str">
        <f>IF(B270="","",VLOOKUP(B270,基础信息!$B$3:$K$10000,5,0))</f>
        <v/>
      </c>
      <c r="K270" s="65" t="str">
        <f t="shared" si="14"/>
        <v/>
      </c>
    </row>
    <row r="271" spans="1:11" ht="30" customHeight="1">
      <c r="A271" s="58">
        <v>269</v>
      </c>
      <c r="B271" s="59" t="str">
        <f>IF(基础信息!B271="","",基础信息!B271)</f>
        <v/>
      </c>
      <c r="C271" s="60" t="str">
        <f>IF(B271="","",VLOOKUP(B271,基础信息!$B$3:$K$10000,2,0))</f>
        <v/>
      </c>
      <c r="D271" s="60" t="str">
        <f>IF(B271="","",VLOOKUP(B271,基础信息!$B$3:$K$10000,3,0))</f>
        <v/>
      </c>
      <c r="E271" s="61" t="str">
        <f>IF(B271="","",SUMIF(入库记录!$C$3:$C$10000,B271,入库记录!$F$3:$F$10000))</f>
        <v/>
      </c>
      <c r="F271" s="61" t="str">
        <f>IF(B271="","",SUMIF(领用记录!$E$3:$E$10000,B271,领用记录!$H$3:$H$10000))</f>
        <v/>
      </c>
      <c r="G271" s="61" t="str">
        <f t="shared" si="15" ref="G271:G334">IF(B271="","",E271-F271)</f>
        <v/>
      </c>
      <c r="H271" s="59" t="str">
        <f>IF(B271="","",VLOOKUP(B271,基础信息!$B$3:$K$10000,4,0))</f>
        <v/>
      </c>
      <c r="I271" s="59" t="str">
        <f t="shared" si="16" ref="I271:I334">IF(G271="","",G271*H271)</f>
        <v/>
      </c>
      <c r="J271" s="61" t="str">
        <f>IF(B271="","",VLOOKUP(B271,基础信息!$B$3:$K$10000,5,0))</f>
        <v/>
      </c>
      <c r="K271" s="66" t="str">
        <f t="shared" si="17" ref="K271:K334">IF(C271="","",IF(G271&lt;J271,"需要备货",""))</f>
        <v/>
      </c>
    </row>
    <row r="272" spans="1:11" ht="30" customHeight="1">
      <c r="A272" s="54">
        <v>270</v>
      </c>
      <c r="B272" s="55" t="str">
        <f>IF(基础信息!B272="","",基础信息!B272)</f>
        <v/>
      </c>
      <c r="C272" s="56" t="str">
        <f>IF(B272="","",VLOOKUP(B272,基础信息!$B$3:$K$10000,2,0))</f>
        <v/>
      </c>
      <c r="D272" s="56" t="str">
        <f>IF(B272="","",VLOOKUP(B272,基础信息!$B$3:$K$10000,3,0))</f>
        <v/>
      </c>
      <c r="E272" s="57" t="str">
        <f>IF(B272="","",SUMIF(入库记录!$C$3:$C$10000,B272,入库记录!$F$3:$F$10000))</f>
        <v/>
      </c>
      <c r="F272" s="57" t="str">
        <f>IF(B272="","",SUMIF(领用记录!$E$3:$E$10000,B272,领用记录!$H$3:$H$10000))</f>
        <v/>
      </c>
      <c r="G272" s="57" t="str">
        <f t="shared" si="15"/>
        <v/>
      </c>
      <c r="H272" s="55" t="str">
        <f>IF(B272="","",VLOOKUP(B272,基础信息!$B$3:$K$10000,4,0))</f>
        <v/>
      </c>
      <c r="I272" s="55" t="str">
        <f t="shared" si="16"/>
        <v/>
      </c>
      <c r="J272" s="57" t="str">
        <f>IF(B272="","",VLOOKUP(B272,基础信息!$B$3:$K$10000,5,0))</f>
        <v/>
      </c>
      <c r="K272" s="65" t="str">
        <f t="shared" si="17"/>
        <v/>
      </c>
    </row>
    <row r="273" spans="1:11" ht="30" customHeight="1">
      <c r="A273" s="58">
        <v>271</v>
      </c>
      <c r="B273" s="59" t="str">
        <f>IF(基础信息!B273="","",基础信息!B273)</f>
        <v/>
      </c>
      <c r="C273" s="60" t="str">
        <f>IF(B273="","",VLOOKUP(B273,基础信息!$B$3:$K$10000,2,0))</f>
        <v/>
      </c>
      <c r="D273" s="60" t="str">
        <f>IF(B273="","",VLOOKUP(B273,基础信息!$B$3:$K$10000,3,0))</f>
        <v/>
      </c>
      <c r="E273" s="61" t="str">
        <f>IF(B273="","",SUMIF(入库记录!$C$3:$C$10000,B273,入库记录!$F$3:$F$10000))</f>
        <v/>
      </c>
      <c r="F273" s="61" t="str">
        <f>IF(B273="","",SUMIF(领用记录!$E$3:$E$10000,B273,领用记录!$H$3:$H$10000))</f>
        <v/>
      </c>
      <c r="G273" s="61" t="str">
        <f t="shared" si="15"/>
        <v/>
      </c>
      <c r="H273" s="59" t="str">
        <f>IF(B273="","",VLOOKUP(B273,基础信息!$B$3:$K$10000,4,0))</f>
        <v/>
      </c>
      <c r="I273" s="59" t="str">
        <f t="shared" si="16"/>
        <v/>
      </c>
      <c r="J273" s="61" t="str">
        <f>IF(B273="","",VLOOKUP(B273,基础信息!$B$3:$K$10000,5,0))</f>
        <v/>
      </c>
      <c r="K273" s="66" t="str">
        <f t="shared" si="17"/>
        <v/>
      </c>
    </row>
    <row r="274" spans="1:11" ht="30" customHeight="1">
      <c r="A274" s="54">
        <v>272</v>
      </c>
      <c r="B274" s="55" t="str">
        <f>IF(基础信息!B274="","",基础信息!B274)</f>
        <v/>
      </c>
      <c r="C274" s="56" t="str">
        <f>IF(B274="","",VLOOKUP(B274,基础信息!$B$3:$K$10000,2,0))</f>
        <v/>
      </c>
      <c r="D274" s="56" t="str">
        <f>IF(B274="","",VLOOKUP(B274,基础信息!$B$3:$K$10000,3,0))</f>
        <v/>
      </c>
      <c r="E274" s="57" t="str">
        <f>IF(B274="","",SUMIF(入库记录!$C$3:$C$10000,B274,入库记录!$F$3:$F$10000))</f>
        <v/>
      </c>
      <c r="F274" s="57" t="str">
        <f>IF(B274="","",SUMIF(领用记录!$E$3:$E$10000,B274,领用记录!$H$3:$H$10000))</f>
        <v/>
      </c>
      <c r="G274" s="57" t="str">
        <f t="shared" si="15"/>
        <v/>
      </c>
      <c r="H274" s="55" t="str">
        <f>IF(B274="","",VLOOKUP(B274,基础信息!$B$3:$K$10000,4,0))</f>
        <v/>
      </c>
      <c r="I274" s="55" t="str">
        <f t="shared" si="16"/>
        <v/>
      </c>
      <c r="J274" s="57" t="str">
        <f>IF(B274="","",VLOOKUP(B274,基础信息!$B$3:$K$10000,5,0))</f>
        <v/>
      </c>
      <c r="K274" s="65" t="str">
        <f t="shared" si="17"/>
        <v/>
      </c>
    </row>
    <row r="275" spans="1:11" ht="30" customHeight="1">
      <c r="A275" s="58">
        <v>273</v>
      </c>
      <c r="B275" s="59" t="str">
        <f>IF(基础信息!B275="","",基础信息!B275)</f>
        <v/>
      </c>
      <c r="C275" s="60" t="str">
        <f>IF(B275="","",VLOOKUP(B275,基础信息!$B$3:$K$10000,2,0))</f>
        <v/>
      </c>
      <c r="D275" s="60" t="str">
        <f>IF(B275="","",VLOOKUP(B275,基础信息!$B$3:$K$10000,3,0))</f>
        <v/>
      </c>
      <c r="E275" s="61" t="str">
        <f>IF(B275="","",SUMIF(入库记录!$C$3:$C$10000,B275,入库记录!$F$3:$F$10000))</f>
        <v/>
      </c>
      <c r="F275" s="61" t="str">
        <f>IF(B275="","",SUMIF(领用记录!$E$3:$E$10000,B275,领用记录!$H$3:$H$10000))</f>
        <v/>
      </c>
      <c r="G275" s="61" t="str">
        <f t="shared" si="15"/>
        <v/>
      </c>
      <c r="H275" s="59" t="str">
        <f>IF(B275="","",VLOOKUP(B275,基础信息!$B$3:$K$10000,4,0))</f>
        <v/>
      </c>
      <c r="I275" s="59" t="str">
        <f t="shared" si="16"/>
        <v/>
      </c>
      <c r="J275" s="61" t="str">
        <f>IF(B275="","",VLOOKUP(B275,基础信息!$B$3:$K$10000,5,0))</f>
        <v/>
      </c>
      <c r="K275" s="66" t="str">
        <f t="shared" si="17"/>
        <v/>
      </c>
    </row>
    <row r="276" spans="1:11" ht="30" customHeight="1">
      <c r="A276" s="54">
        <v>274</v>
      </c>
      <c r="B276" s="55" t="str">
        <f>IF(基础信息!B276="","",基础信息!B276)</f>
        <v/>
      </c>
      <c r="C276" s="56" t="str">
        <f>IF(B276="","",VLOOKUP(B276,基础信息!$B$3:$K$10000,2,0))</f>
        <v/>
      </c>
      <c r="D276" s="56" t="str">
        <f>IF(B276="","",VLOOKUP(B276,基础信息!$B$3:$K$10000,3,0))</f>
        <v/>
      </c>
      <c r="E276" s="57" t="str">
        <f>IF(B276="","",SUMIF(入库记录!$C$3:$C$10000,B276,入库记录!$F$3:$F$10000))</f>
        <v/>
      </c>
      <c r="F276" s="57" t="str">
        <f>IF(B276="","",SUMIF(领用记录!$E$3:$E$10000,B276,领用记录!$H$3:$H$10000))</f>
        <v/>
      </c>
      <c r="G276" s="57" t="str">
        <f t="shared" si="15"/>
        <v/>
      </c>
      <c r="H276" s="55" t="str">
        <f>IF(B276="","",VLOOKUP(B276,基础信息!$B$3:$K$10000,4,0))</f>
        <v/>
      </c>
      <c r="I276" s="55" t="str">
        <f t="shared" si="16"/>
        <v/>
      </c>
      <c r="J276" s="57" t="str">
        <f>IF(B276="","",VLOOKUP(B276,基础信息!$B$3:$K$10000,5,0))</f>
        <v/>
      </c>
      <c r="K276" s="65" t="str">
        <f t="shared" si="17"/>
        <v/>
      </c>
    </row>
    <row r="277" spans="1:11" ht="30" customHeight="1">
      <c r="A277" s="58">
        <v>275</v>
      </c>
      <c r="B277" s="59" t="str">
        <f>IF(基础信息!B277="","",基础信息!B277)</f>
        <v/>
      </c>
      <c r="C277" s="60" t="str">
        <f>IF(B277="","",VLOOKUP(B277,基础信息!$B$3:$K$10000,2,0))</f>
        <v/>
      </c>
      <c r="D277" s="60" t="str">
        <f>IF(B277="","",VLOOKUP(B277,基础信息!$B$3:$K$10000,3,0))</f>
        <v/>
      </c>
      <c r="E277" s="61" t="str">
        <f>IF(B277="","",SUMIF(入库记录!$C$3:$C$10000,B277,入库记录!$F$3:$F$10000))</f>
        <v/>
      </c>
      <c r="F277" s="61" t="str">
        <f>IF(B277="","",SUMIF(领用记录!$E$3:$E$10000,B277,领用记录!$H$3:$H$10000))</f>
        <v/>
      </c>
      <c r="G277" s="61" t="str">
        <f t="shared" si="15"/>
        <v/>
      </c>
      <c r="H277" s="59" t="str">
        <f>IF(B277="","",VLOOKUP(B277,基础信息!$B$3:$K$10000,4,0))</f>
        <v/>
      </c>
      <c r="I277" s="59" t="str">
        <f t="shared" si="16"/>
        <v/>
      </c>
      <c r="J277" s="61" t="str">
        <f>IF(B277="","",VLOOKUP(B277,基础信息!$B$3:$K$10000,5,0))</f>
        <v/>
      </c>
      <c r="K277" s="66" t="str">
        <f t="shared" si="17"/>
        <v/>
      </c>
    </row>
    <row r="278" spans="1:11" ht="30" customHeight="1">
      <c r="A278" s="54">
        <v>276</v>
      </c>
      <c r="B278" s="55" t="str">
        <f>IF(基础信息!B278="","",基础信息!B278)</f>
        <v/>
      </c>
      <c r="C278" s="56" t="str">
        <f>IF(B278="","",VLOOKUP(B278,基础信息!$B$3:$K$10000,2,0))</f>
        <v/>
      </c>
      <c r="D278" s="56" t="str">
        <f>IF(B278="","",VLOOKUP(B278,基础信息!$B$3:$K$10000,3,0))</f>
        <v/>
      </c>
      <c r="E278" s="57" t="str">
        <f>IF(B278="","",SUMIF(入库记录!$C$3:$C$10000,B278,入库记录!$F$3:$F$10000))</f>
        <v/>
      </c>
      <c r="F278" s="57" t="str">
        <f>IF(B278="","",SUMIF(领用记录!$E$3:$E$10000,B278,领用记录!$H$3:$H$10000))</f>
        <v/>
      </c>
      <c r="G278" s="57" t="str">
        <f t="shared" si="15"/>
        <v/>
      </c>
      <c r="H278" s="55" t="str">
        <f>IF(B278="","",VLOOKUP(B278,基础信息!$B$3:$K$10000,4,0))</f>
        <v/>
      </c>
      <c r="I278" s="55" t="str">
        <f t="shared" si="16"/>
        <v/>
      </c>
      <c r="J278" s="57" t="str">
        <f>IF(B278="","",VLOOKUP(B278,基础信息!$B$3:$K$10000,5,0))</f>
        <v/>
      </c>
      <c r="K278" s="65" t="str">
        <f t="shared" si="17"/>
        <v/>
      </c>
    </row>
    <row r="279" spans="1:11" ht="30" customHeight="1">
      <c r="A279" s="58">
        <v>277</v>
      </c>
      <c r="B279" s="59" t="str">
        <f>IF(基础信息!B279="","",基础信息!B279)</f>
        <v/>
      </c>
      <c r="C279" s="60" t="str">
        <f>IF(B279="","",VLOOKUP(B279,基础信息!$B$3:$K$10000,2,0))</f>
        <v/>
      </c>
      <c r="D279" s="60" t="str">
        <f>IF(B279="","",VLOOKUP(B279,基础信息!$B$3:$K$10000,3,0))</f>
        <v/>
      </c>
      <c r="E279" s="61" t="str">
        <f>IF(B279="","",SUMIF(入库记录!$C$3:$C$10000,B279,入库记录!$F$3:$F$10000))</f>
        <v/>
      </c>
      <c r="F279" s="61" t="str">
        <f>IF(B279="","",SUMIF(领用记录!$E$3:$E$10000,B279,领用记录!$H$3:$H$10000))</f>
        <v/>
      </c>
      <c r="G279" s="61" t="str">
        <f t="shared" si="15"/>
        <v/>
      </c>
      <c r="H279" s="59" t="str">
        <f>IF(B279="","",VLOOKUP(B279,基础信息!$B$3:$K$10000,4,0))</f>
        <v/>
      </c>
      <c r="I279" s="59" t="str">
        <f t="shared" si="16"/>
        <v/>
      </c>
      <c r="J279" s="61" t="str">
        <f>IF(B279="","",VLOOKUP(B279,基础信息!$B$3:$K$10000,5,0))</f>
        <v/>
      </c>
      <c r="K279" s="66" t="str">
        <f t="shared" si="17"/>
        <v/>
      </c>
    </row>
    <row r="280" spans="1:11" ht="30" customHeight="1">
      <c r="A280" s="54">
        <v>278</v>
      </c>
      <c r="B280" s="55" t="str">
        <f>IF(基础信息!B280="","",基础信息!B280)</f>
        <v/>
      </c>
      <c r="C280" s="56" t="str">
        <f>IF(B280="","",VLOOKUP(B280,基础信息!$B$3:$K$10000,2,0))</f>
        <v/>
      </c>
      <c r="D280" s="56" t="str">
        <f>IF(B280="","",VLOOKUP(B280,基础信息!$B$3:$K$10000,3,0))</f>
        <v/>
      </c>
      <c r="E280" s="57" t="str">
        <f>IF(B280="","",SUMIF(入库记录!$C$3:$C$10000,B280,入库记录!$F$3:$F$10000))</f>
        <v/>
      </c>
      <c r="F280" s="57" t="str">
        <f>IF(B280="","",SUMIF(领用记录!$E$3:$E$10000,B280,领用记录!$H$3:$H$10000))</f>
        <v/>
      </c>
      <c r="G280" s="57" t="str">
        <f t="shared" si="15"/>
        <v/>
      </c>
      <c r="H280" s="55" t="str">
        <f>IF(B280="","",VLOOKUP(B280,基础信息!$B$3:$K$10000,4,0))</f>
        <v/>
      </c>
      <c r="I280" s="55" t="str">
        <f t="shared" si="16"/>
        <v/>
      </c>
      <c r="J280" s="57" t="str">
        <f>IF(B280="","",VLOOKUP(B280,基础信息!$B$3:$K$10000,5,0))</f>
        <v/>
      </c>
      <c r="K280" s="65" t="str">
        <f t="shared" si="17"/>
        <v/>
      </c>
    </row>
    <row r="281" spans="1:11" ht="30" customHeight="1">
      <c r="A281" s="58">
        <v>279</v>
      </c>
      <c r="B281" s="59" t="str">
        <f>IF(基础信息!B281="","",基础信息!B281)</f>
        <v/>
      </c>
      <c r="C281" s="60" t="str">
        <f>IF(B281="","",VLOOKUP(B281,基础信息!$B$3:$K$10000,2,0))</f>
        <v/>
      </c>
      <c r="D281" s="60" t="str">
        <f>IF(B281="","",VLOOKUP(B281,基础信息!$B$3:$K$10000,3,0))</f>
        <v/>
      </c>
      <c r="E281" s="61" t="str">
        <f>IF(B281="","",SUMIF(入库记录!$C$3:$C$10000,B281,入库记录!$F$3:$F$10000))</f>
        <v/>
      </c>
      <c r="F281" s="61" t="str">
        <f>IF(B281="","",SUMIF(领用记录!$E$3:$E$10000,B281,领用记录!$H$3:$H$10000))</f>
        <v/>
      </c>
      <c r="G281" s="61" t="str">
        <f t="shared" si="15"/>
        <v/>
      </c>
      <c r="H281" s="59" t="str">
        <f>IF(B281="","",VLOOKUP(B281,基础信息!$B$3:$K$10000,4,0))</f>
        <v/>
      </c>
      <c r="I281" s="59" t="str">
        <f t="shared" si="16"/>
        <v/>
      </c>
      <c r="J281" s="61" t="str">
        <f>IF(B281="","",VLOOKUP(B281,基础信息!$B$3:$K$10000,5,0))</f>
        <v/>
      </c>
      <c r="K281" s="66" t="str">
        <f t="shared" si="17"/>
        <v/>
      </c>
    </row>
    <row r="282" spans="1:11" ht="30" customHeight="1">
      <c r="A282" s="54">
        <v>280</v>
      </c>
      <c r="B282" s="55" t="str">
        <f>IF(基础信息!B282="","",基础信息!B282)</f>
        <v/>
      </c>
      <c r="C282" s="56" t="str">
        <f>IF(B282="","",VLOOKUP(B282,基础信息!$B$3:$K$10000,2,0))</f>
        <v/>
      </c>
      <c r="D282" s="56" t="str">
        <f>IF(B282="","",VLOOKUP(B282,基础信息!$B$3:$K$10000,3,0))</f>
        <v/>
      </c>
      <c r="E282" s="57" t="str">
        <f>IF(B282="","",SUMIF(入库记录!$C$3:$C$10000,B282,入库记录!$F$3:$F$10000))</f>
        <v/>
      </c>
      <c r="F282" s="57" t="str">
        <f>IF(B282="","",SUMIF(领用记录!$E$3:$E$10000,B282,领用记录!$H$3:$H$10000))</f>
        <v/>
      </c>
      <c r="G282" s="57" t="str">
        <f t="shared" si="15"/>
        <v/>
      </c>
      <c r="H282" s="55" t="str">
        <f>IF(B282="","",VLOOKUP(B282,基础信息!$B$3:$K$10000,4,0))</f>
        <v/>
      </c>
      <c r="I282" s="55" t="str">
        <f t="shared" si="16"/>
        <v/>
      </c>
      <c r="J282" s="57" t="str">
        <f>IF(B282="","",VLOOKUP(B282,基础信息!$B$3:$K$10000,5,0))</f>
        <v/>
      </c>
      <c r="K282" s="65" t="str">
        <f t="shared" si="17"/>
        <v/>
      </c>
    </row>
    <row r="283" spans="1:11" ht="30" customHeight="1">
      <c r="A283" s="58">
        <v>281</v>
      </c>
      <c r="B283" s="59" t="str">
        <f>IF(基础信息!B283="","",基础信息!B283)</f>
        <v/>
      </c>
      <c r="C283" s="60" t="str">
        <f>IF(B283="","",VLOOKUP(B283,基础信息!$B$3:$K$10000,2,0))</f>
        <v/>
      </c>
      <c r="D283" s="60" t="str">
        <f>IF(B283="","",VLOOKUP(B283,基础信息!$B$3:$K$10000,3,0))</f>
        <v/>
      </c>
      <c r="E283" s="61" t="str">
        <f>IF(B283="","",SUMIF(入库记录!$C$3:$C$10000,B283,入库记录!$F$3:$F$10000))</f>
        <v/>
      </c>
      <c r="F283" s="61" t="str">
        <f>IF(B283="","",SUMIF(领用记录!$E$3:$E$10000,B283,领用记录!$H$3:$H$10000))</f>
        <v/>
      </c>
      <c r="G283" s="61" t="str">
        <f t="shared" si="15"/>
        <v/>
      </c>
      <c r="H283" s="59" t="str">
        <f>IF(B283="","",VLOOKUP(B283,基础信息!$B$3:$K$10000,4,0))</f>
        <v/>
      </c>
      <c r="I283" s="59" t="str">
        <f t="shared" si="16"/>
        <v/>
      </c>
      <c r="J283" s="61" t="str">
        <f>IF(B283="","",VLOOKUP(B283,基础信息!$B$3:$K$10000,5,0))</f>
        <v/>
      </c>
      <c r="K283" s="66" t="str">
        <f t="shared" si="17"/>
        <v/>
      </c>
    </row>
    <row r="284" spans="1:11" ht="30" customHeight="1">
      <c r="A284" s="54">
        <v>282</v>
      </c>
      <c r="B284" s="55" t="str">
        <f>IF(基础信息!B284="","",基础信息!B284)</f>
        <v/>
      </c>
      <c r="C284" s="56" t="str">
        <f>IF(B284="","",VLOOKUP(B284,基础信息!$B$3:$K$10000,2,0))</f>
        <v/>
      </c>
      <c r="D284" s="56" t="str">
        <f>IF(B284="","",VLOOKUP(B284,基础信息!$B$3:$K$10000,3,0))</f>
        <v/>
      </c>
      <c r="E284" s="57" t="str">
        <f>IF(B284="","",SUMIF(入库记录!$C$3:$C$10000,B284,入库记录!$F$3:$F$10000))</f>
        <v/>
      </c>
      <c r="F284" s="57" t="str">
        <f>IF(B284="","",SUMIF(领用记录!$E$3:$E$10000,B284,领用记录!$H$3:$H$10000))</f>
        <v/>
      </c>
      <c r="G284" s="57" t="str">
        <f t="shared" si="15"/>
        <v/>
      </c>
      <c r="H284" s="55" t="str">
        <f>IF(B284="","",VLOOKUP(B284,基础信息!$B$3:$K$10000,4,0))</f>
        <v/>
      </c>
      <c r="I284" s="55" t="str">
        <f t="shared" si="16"/>
        <v/>
      </c>
      <c r="J284" s="57" t="str">
        <f>IF(B284="","",VLOOKUP(B284,基础信息!$B$3:$K$10000,5,0))</f>
        <v/>
      </c>
      <c r="K284" s="65" t="str">
        <f t="shared" si="17"/>
        <v/>
      </c>
    </row>
    <row r="285" spans="1:11" ht="30" customHeight="1">
      <c r="A285" s="58">
        <v>283</v>
      </c>
      <c r="B285" s="59" t="str">
        <f>IF(基础信息!B285="","",基础信息!B285)</f>
        <v/>
      </c>
      <c r="C285" s="60" t="str">
        <f>IF(B285="","",VLOOKUP(B285,基础信息!$B$3:$K$10000,2,0))</f>
        <v/>
      </c>
      <c r="D285" s="60" t="str">
        <f>IF(B285="","",VLOOKUP(B285,基础信息!$B$3:$K$10000,3,0))</f>
        <v/>
      </c>
      <c r="E285" s="61" t="str">
        <f>IF(B285="","",SUMIF(入库记录!$C$3:$C$10000,B285,入库记录!$F$3:$F$10000))</f>
        <v/>
      </c>
      <c r="F285" s="61" t="str">
        <f>IF(B285="","",SUMIF(领用记录!$E$3:$E$10000,B285,领用记录!$H$3:$H$10000))</f>
        <v/>
      </c>
      <c r="G285" s="61" t="str">
        <f t="shared" si="15"/>
        <v/>
      </c>
      <c r="H285" s="59" t="str">
        <f>IF(B285="","",VLOOKUP(B285,基础信息!$B$3:$K$10000,4,0))</f>
        <v/>
      </c>
      <c r="I285" s="59" t="str">
        <f t="shared" si="16"/>
        <v/>
      </c>
      <c r="J285" s="61" t="str">
        <f>IF(B285="","",VLOOKUP(B285,基础信息!$B$3:$K$10000,5,0))</f>
        <v/>
      </c>
      <c r="K285" s="66" t="str">
        <f t="shared" si="17"/>
        <v/>
      </c>
    </row>
    <row r="286" spans="1:11" ht="30" customHeight="1">
      <c r="A286" s="54">
        <v>284</v>
      </c>
      <c r="B286" s="55" t="str">
        <f>IF(基础信息!B286="","",基础信息!B286)</f>
        <v/>
      </c>
      <c r="C286" s="56" t="str">
        <f>IF(B286="","",VLOOKUP(B286,基础信息!$B$3:$K$10000,2,0))</f>
        <v/>
      </c>
      <c r="D286" s="56" t="str">
        <f>IF(B286="","",VLOOKUP(B286,基础信息!$B$3:$K$10000,3,0))</f>
        <v/>
      </c>
      <c r="E286" s="57" t="str">
        <f>IF(B286="","",SUMIF(入库记录!$C$3:$C$10000,B286,入库记录!$F$3:$F$10000))</f>
        <v/>
      </c>
      <c r="F286" s="57" t="str">
        <f>IF(B286="","",SUMIF(领用记录!$E$3:$E$10000,B286,领用记录!$H$3:$H$10000))</f>
        <v/>
      </c>
      <c r="G286" s="57" t="str">
        <f t="shared" si="15"/>
        <v/>
      </c>
      <c r="H286" s="55" t="str">
        <f>IF(B286="","",VLOOKUP(B286,基础信息!$B$3:$K$10000,4,0))</f>
        <v/>
      </c>
      <c r="I286" s="55" t="str">
        <f t="shared" si="16"/>
        <v/>
      </c>
      <c r="J286" s="57" t="str">
        <f>IF(B286="","",VLOOKUP(B286,基础信息!$B$3:$K$10000,5,0))</f>
        <v/>
      </c>
      <c r="K286" s="65" t="str">
        <f t="shared" si="17"/>
        <v/>
      </c>
    </row>
    <row r="287" spans="1:11" ht="30" customHeight="1">
      <c r="A287" s="58">
        <v>285</v>
      </c>
      <c r="B287" s="59" t="str">
        <f>IF(基础信息!B287="","",基础信息!B287)</f>
        <v/>
      </c>
      <c r="C287" s="60" t="str">
        <f>IF(B287="","",VLOOKUP(B287,基础信息!$B$3:$K$10000,2,0))</f>
        <v/>
      </c>
      <c r="D287" s="60" t="str">
        <f>IF(B287="","",VLOOKUP(B287,基础信息!$B$3:$K$10000,3,0))</f>
        <v/>
      </c>
      <c r="E287" s="61" t="str">
        <f>IF(B287="","",SUMIF(入库记录!$C$3:$C$10000,B287,入库记录!$F$3:$F$10000))</f>
        <v/>
      </c>
      <c r="F287" s="61" t="str">
        <f>IF(B287="","",SUMIF(领用记录!$E$3:$E$10000,B287,领用记录!$H$3:$H$10000))</f>
        <v/>
      </c>
      <c r="G287" s="61" t="str">
        <f t="shared" si="15"/>
        <v/>
      </c>
      <c r="H287" s="59" t="str">
        <f>IF(B287="","",VLOOKUP(B287,基础信息!$B$3:$K$10000,4,0))</f>
        <v/>
      </c>
      <c r="I287" s="59" t="str">
        <f t="shared" si="16"/>
        <v/>
      </c>
      <c r="J287" s="61" t="str">
        <f>IF(B287="","",VLOOKUP(B287,基础信息!$B$3:$K$10000,5,0))</f>
        <v/>
      </c>
      <c r="K287" s="66" t="str">
        <f t="shared" si="17"/>
        <v/>
      </c>
    </row>
    <row r="288" spans="1:11" ht="30" customHeight="1">
      <c r="A288" s="54">
        <v>286</v>
      </c>
      <c r="B288" s="55" t="str">
        <f>IF(基础信息!B288="","",基础信息!B288)</f>
        <v/>
      </c>
      <c r="C288" s="56" t="str">
        <f>IF(B288="","",VLOOKUP(B288,基础信息!$B$3:$K$10000,2,0))</f>
        <v/>
      </c>
      <c r="D288" s="56" t="str">
        <f>IF(B288="","",VLOOKUP(B288,基础信息!$B$3:$K$10000,3,0))</f>
        <v/>
      </c>
      <c r="E288" s="57" t="str">
        <f>IF(B288="","",SUMIF(入库记录!$C$3:$C$10000,B288,入库记录!$F$3:$F$10000))</f>
        <v/>
      </c>
      <c r="F288" s="57" t="str">
        <f>IF(B288="","",SUMIF(领用记录!$E$3:$E$10000,B288,领用记录!$H$3:$H$10000))</f>
        <v/>
      </c>
      <c r="G288" s="57" t="str">
        <f t="shared" si="15"/>
        <v/>
      </c>
      <c r="H288" s="55" t="str">
        <f>IF(B288="","",VLOOKUP(B288,基础信息!$B$3:$K$10000,4,0))</f>
        <v/>
      </c>
      <c r="I288" s="55" t="str">
        <f t="shared" si="16"/>
        <v/>
      </c>
      <c r="J288" s="57" t="str">
        <f>IF(B288="","",VLOOKUP(B288,基础信息!$B$3:$K$10000,5,0))</f>
        <v/>
      </c>
      <c r="K288" s="65" t="str">
        <f t="shared" si="17"/>
        <v/>
      </c>
    </row>
    <row r="289" spans="1:11" ht="30" customHeight="1">
      <c r="A289" s="58">
        <v>287</v>
      </c>
      <c r="B289" s="59" t="str">
        <f>IF(基础信息!B289="","",基础信息!B289)</f>
        <v/>
      </c>
      <c r="C289" s="60" t="str">
        <f>IF(B289="","",VLOOKUP(B289,基础信息!$B$3:$K$10000,2,0))</f>
        <v/>
      </c>
      <c r="D289" s="60" t="str">
        <f>IF(B289="","",VLOOKUP(B289,基础信息!$B$3:$K$10000,3,0))</f>
        <v/>
      </c>
      <c r="E289" s="61" t="str">
        <f>IF(B289="","",SUMIF(入库记录!$C$3:$C$10000,B289,入库记录!$F$3:$F$10000))</f>
        <v/>
      </c>
      <c r="F289" s="61" t="str">
        <f>IF(B289="","",SUMIF(领用记录!$E$3:$E$10000,B289,领用记录!$H$3:$H$10000))</f>
        <v/>
      </c>
      <c r="G289" s="61" t="str">
        <f t="shared" si="15"/>
        <v/>
      </c>
      <c r="H289" s="59" t="str">
        <f>IF(B289="","",VLOOKUP(B289,基础信息!$B$3:$K$10000,4,0))</f>
        <v/>
      </c>
      <c r="I289" s="59" t="str">
        <f t="shared" si="16"/>
        <v/>
      </c>
      <c r="J289" s="61" t="str">
        <f>IF(B289="","",VLOOKUP(B289,基础信息!$B$3:$K$10000,5,0))</f>
        <v/>
      </c>
      <c r="K289" s="66" t="str">
        <f t="shared" si="17"/>
        <v/>
      </c>
    </row>
    <row r="290" spans="1:11" ht="30" customHeight="1">
      <c r="A290" s="54">
        <v>288</v>
      </c>
      <c r="B290" s="55" t="str">
        <f>IF(基础信息!B290="","",基础信息!B290)</f>
        <v/>
      </c>
      <c r="C290" s="56" t="str">
        <f>IF(B290="","",VLOOKUP(B290,基础信息!$B$3:$K$10000,2,0))</f>
        <v/>
      </c>
      <c r="D290" s="56" t="str">
        <f>IF(B290="","",VLOOKUP(B290,基础信息!$B$3:$K$10000,3,0))</f>
        <v/>
      </c>
      <c r="E290" s="57" t="str">
        <f>IF(B290="","",SUMIF(入库记录!$C$3:$C$10000,B290,入库记录!$F$3:$F$10000))</f>
        <v/>
      </c>
      <c r="F290" s="57" t="str">
        <f>IF(B290="","",SUMIF(领用记录!$E$3:$E$10000,B290,领用记录!$H$3:$H$10000))</f>
        <v/>
      </c>
      <c r="G290" s="57" t="str">
        <f t="shared" si="15"/>
        <v/>
      </c>
      <c r="H290" s="55" t="str">
        <f>IF(B290="","",VLOOKUP(B290,基础信息!$B$3:$K$10000,4,0))</f>
        <v/>
      </c>
      <c r="I290" s="55" t="str">
        <f t="shared" si="16"/>
        <v/>
      </c>
      <c r="J290" s="57" t="str">
        <f>IF(B290="","",VLOOKUP(B290,基础信息!$B$3:$K$10000,5,0))</f>
        <v/>
      </c>
      <c r="K290" s="65" t="str">
        <f t="shared" si="17"/>
        <v/>
      </c>
    </row>
    <row r="291" spans="1:11" ht="30" customHeight="1">
      <c r="A291" s="58">
        <v>289</v>
      </c>
      <c r="B291" s="59" t="str">
        <f>IF(基础信息!B291="","",基础信息!B291)</f>
        <v/>
      </c>
      <c r="C291" s="60" t="str">
        <f>IF(B291="","",VLOOKUP(B291,基础信息!$B$3:$K$10000,2,0))</f>
        <v/>
      </c>
      <c r="D291" s="60" t="str">
        <f>IF(B291="","",VLOOKUP(B291,基础信息!$B$3:$K$10000,3,0))</f>
        <v/>
      </c>
      <c r="E291" s="61" t="str">
        <f>IF(B291="","",SUMIF(入库记录!$C$3:$C$10000,B291,入库记录!$F$3:$F$10000))</f>
        <v/>
      </c>
      <c r="F291" s="61" t="str">
        <f>IF(B291="","",SUMIF(领用记录!$E$3:$E$10000,B291,领用记录!$H$3:$H$10000))</f>
        <v/>
      </c>
      <c r="G291" s="61" t="str">
        <f t="shared" si="15"/>
        <v/>
      </c>
      <c r="H291" s="59" t="str">
        <f>IF(B291="","",VLOOKUP(B291,基础信息!$B$3:$K$10000,4,0))</f>
        <v/>
      </c>
      <c r="I291" s="59" t="str">
        <f t="shared" si="16"/>
        <v/>
      </c>
      <c r="J291" s="61" t="str">
        <f>IF(B291="","",VLOOKUP(B291,基础信息!$B$3:$K$10000,5,0))</f>
        <v/>
      </c>
      <c r="K291" s="66" t="str">
        <f t="shared" si="17"/>
        <v/>
      </c>
    </row>
    <row r="292" spans="1:11" ht="30" customHeight="1">
      <c r="A292" s="54">
        <v>290</v>
      </c>
      <c r="B292" s="55" t="str">
        <f>IF(基础信息!B292="","",基础信息!B292)</f>
        <v/>
      </c>
      <c r="C292" s="56" t="str">
        <f>IF(B292="","",VLOOKUP(B292,基础信息!$B$3:$K$10000,2,0))</f>
        <v/>
      </c>
      <c r="D292" s="56" t="str">
        <f>IF(B292="","",VLOOKUP(B292,基础信息!$B$3:$K$10000,3,0))</f>
        <v/>
      </c>
      <c r="E292" s="57" t="str">
        <f>IF(B292="","",SUMIF(入库记录!$C$3:$C$10000,B292,入库记录!$F$3:$F$10000))</f>
        <v/>
      </c>
      <c r="F292" s="57" t="str">
        <f>IF(B292="","",SUMIF(领用记录!$E$3:$E$10000,B292,领用记录!$H$3:$H$10000))</f>
        <v/>
      </c>
      <c r="G292" s="57" t="str">
        <f t="shared" si="15"/>
        <v/>
      </c>
      <c r="H292" s="55" t="str">
        <f>IF(B292="","",VLOOKUP(B292,基础信息!$B$3:$K$10000,4,0))</f>
        <v/>
      </c>
      <c r="I292" s="55" t="str">
        <f t="shared" si="16"/>
        <v/>
      </c>
      <c r="J292" s="57" t="str">
        <f>IF(B292="","",VLOOKUP(B292,基础信息!$B$3:$K$10000,5,0))</f>
        <v/>
      </c>
      <c r="K292" s="65" t="str">
        <f t="shared" si="17"/>
        <v/>
      </c>
    </row>
    <row r="293" spans="1:11" ht="30" customHeight="1">
      <c r="A293" s="58">
        <v>291</v>
      </c>
      <c r="B293" s="59" t="str">
        <f>IF(基础信息!B293="","",基础信息!B293)</f>
        <v/>
      </c>
      <c r="C293" s="60" t="str">
        <f>IF(B293="","",VLOOKUP(B293,基础信息!$B$3:$K$10000,2,0))</f>
        <v/>
      </c>
      <c r="D293" s="60" t="str">
        <f>IF(B293="","",VLOOKUP(B293,基础信息!$B$3:$K$10000,3,0))</f>
        <v/>
      </c>
      <c r="E293" s="61" t="str">
        <f>IF(B293="","",SUMIF(入库记录!$C$3:$C$10000,B293,入库记录!$F$3:$F$10000))</f>
        <v/>
      </c>
      <c r="F293" s="61" t="str">
        <f>IF(B293="","",SUMIF(领用记录!$E$3:$E$10000,B293,领用记录!$H$3:$H$10000))</f>
        <v/>
      </c>
      <c r="G293" s="61" t="str">
        <f t="shared" si="15"/>
        <v/>
      </c>
      <c r="H293" s="59" t="str">
        <f>IF(B293="","",VLOOKUP(B293,基础信息!$B$3:$K$10000,4,0))</f>
        <v/>
      </c>
      <c r="I293" s="59" t="str">
        <f t="shared" si="16"/>
        <v/>
      </c>
      <c r="J293" s="61" t="str">
        <f>IF(B293="","",VLOOKUP(B293,基础信息!$B$3:$K$10000,5,0))</f>
        <v/>
      </c>
      <c r="K293" s="66" t="str">
        <f t="shared" si="17"/>
        <v/>
      </c>
    </row>
    <row r="294" spans="1:11" ht="30" customHeight="1">
      <c r="A294" s="54">
        <v>292</v>
      </c>
      <c r="B294" s="55" t="str">
        <f>IF(基础信息!B294="","",基础信息!B294)</f>
        <v/>
      </c>
      <c r="C294" s="56" t="str">
        <f>IF(B294="","",VLOOKUP(B294,基础信息!$B$3:$K$10000,2,0))</f>
        <v/>
      </c>
      <c r="D294" s="56" t="str">
        <f>IF(B294="","",VLOOKUP(B294,基础信息!$B$3:$K$10000,3,0))</f>
        <v/>
      </c>
      <c r="E294" s="57" t="str">
        <f>IF(B294="","",SUMIF(入库记录!$C$3:$C$10000,B294,入库记录!$F$3:$F$10000))</f>
        <v/>
      </c>
      <c r="F294" s="57" t="str">
        <f>IF(B294="","",SUMIF(领用记录!$E$3:$E$10000,B294,领用记录!$H$3:$H$10000))</f>
        <v/>
      </c>
      <c r="G294" s="57" t="str">
        <f t="shared" si="15"/>
        <v/>
      </c>
      <c r="H294" s="55" t="str">
        <f>IF(B294="","",VLOOKUP(B294,基础信息!$B$3:$K$10000,4,0))</f>
        <v/>
      </c>
      <c r="I294" s="55" t="str">
        <f t="shared" si="16"/>
        <v/>
      </c>
      <c r="J294" s="57" t="str">
        <f>IF(B294="","",VLOOKUP(B294,基础信息!$B$3:$K$10000,5,0))</f>
        <v/>
      </c>
      <c r="K294" s="65" t="str">
        <f t="shared" si="17"/>
        <v/>
      </c>
    </row>
    <row r="295" spans="1:11" ht="30" customHeight="1">
      <c r="A295" s="58">
        <v>293</v>
      </c>
      <c r="B295" s="59" t="str">
        <f>IF(基础信息!B295="","",基础信息!B295)</f>
        <v/>
      </c>
      <c r="C295" s="60" t="str">
        <f>IF(B295="","",VLOOKUP(B295,基础信息!$B$3:$K$10000,2,0))</f>
        <v/>
      </c>
      <c r="D295" s="60" t="str">
        <f>IF(B295="","",VLOOKUP(B295,基础信息!$B$3:$K$10000,3,0))</f>
        <v/>
      </c>
      <c r="E295" s="61" t="str">
        <f>IF(B295="","",SUMIF(入库记录!$C$3:$C$10000,B295,入库记录!$F$3:$F$10000))</f>
        <v/>
      </c>
      <c r="F295" s="61" t="str">
        <f>IF(B295="","",SUMIF(领用记录!$E$3:$E$10000,B295,领用记录!$H$3:$H$10000))</f>
        <v/>
      </c>
      <c r="G295" s="61" t="str">
        <f t="shared" si="15"/>
        <v/>
      </c>
      <c r="H295" s="59" t="str">
        <f>IF(B295="","",VLOOKUP(B295,基础信息!$B$3:$K$10000,4,0))</f>
        <v/>
      </c>
      <c r="I295" s="59" t="str">
        <f t="shared" si="16"/>
        <v/>
      </c>
      <c r="J295" s="61" t="str">
        <f>IF(B295="","",VLOOKUP(B295,基础信息!$B$3:$K$10000,5,0))</f>
        <v/>
      </c>
      <c r="K295" s="66" t="str">
        <f t="shared" si="17"/>
        <v/>
      </c>
    </row>
    <row r="296" spans="1:11" ht="30" customHeight="1">
      <c r="A296" s="54">
        <v>294</v>
      </c>
      <c r="B296" s="55" t="str">
        <f>IF(基础信息!B296="","",基础信息!B296)</f>
        <v/>
      </c>
      <c r="C296" s="56" t="str">
        <f>IF(B296="","",VLOOKUP(B296,基础信息!$B$3:$K$10000,2,0))</f>
        <v/>
      </c>
      <c r="D296" s="56" t="str">
        <f>IF(B296="","",VLOOKUP(B296,基础信息!$B$3:$K$10000,3,0))</f>
        <v/>
      </c>
      <c r="E296" s="57" t="str">
        <f>IF(B296="","",SUMIF(入库记录!$C$3:$C$10000,B296,入库记录!$F$3:$F$10000))</f>
        <v/>
      </c>
      <c r="F296" s="57" t="str">
        <f>IF(B296="","",SUMIF(领用记录!$E$3:$E$10000,B296,领用记录!$H$3:$H$10000))</f>
        <v/>
      </c>
      <c r="G296" s="57" t="str">
        <f t="shared" si="15"/>
        <v/>
      </c>
      <c r="H296" s="55" t="str">
        <f>IF(B296="","",VLOOKUP(B296,基础信息!$B$3:$K$10000,4,0))</f>
        <v/>
      </c>
      <c r="I296" s="55" t="str">
        <f t="shared" si="16"/>
        <v/>
      </c>
      <c r="J296" s="57" t="str">
        <f>IF(B296="","",VLOOKUP(B296,基础信息!$B$3:$K$10000,5,0))</f>
        <v/>
      </c>
      <c r="K296" s="65" t="str">
        <f t="shared" si="17"/>
        <v/>
      </c>
    </row>
    <row r="297" spans="1:11" ht="30" customHeight="1">
      <c r="A297" s="58">
        <v>295</v>
      </c>
      <c r="B297" s="59" t="str">
        <f>IF(基础信息!B297="","",基础信息!B297)</f>
        <v/>
      </c>
      <c r="C297" s="60" t="str">
        <f>IF(B297="","",VLOOKUP(B297,基础信息!$B$3:$K$10000,2,0))</f>
        <v/>
      </c>
      <c r="D297" s="60" t="str">
        <f>IF(B297="","",VLOOKUP(B297,基础信息!$B$3:$K$10000,3,0))</f>
        <v/>
      </c>
      <c r="E297" s="61" t="str">
        <f>IF(B297="","",SUMIF(入库记录!$C$3:$C$10000,B297,入库记录!$F$3:$F$10000))</f>
        <v/>
      </c>
      <c r="F297" s="61" t="str">
        <f>IF(B297="","",SUMIF(领用记录!$E$3:$E$10000,B297,领用记录!$H$3:$H$10000))</f>
        <v/>
      </c>
      <c r="G297" s="61" t="str">
        <f t="shared" si="15"/>
        <v/>
      </c>
      <c r="H297" s="59" t="str">
        <f>IF(B297="","",VLOOKUP(B297,基础信息!$B$3:$K$10000,4,0))</f>
        <v/>
      </c>
      <c r="I297" s="59" t="str">
        <f t="shared" si="16"/>
        <v/>
      </c>
      <c r="J297" s="61" t="str">
        <f>IF(B297="","",VLOOKUP(B297,基础信息!$B$3:$K$10000,5,0))</f>
        <v/>
      </c>
      <c r="K297" s="66" t="str">
        <f t="shared" si="17"/>
        <v/>
      </c>
    </row>
    <row r="298" spans="1:11" ht="30" customHeight="1">
      <c r="A298" s="54">
        <v>296</v>
      </c>
      <c r="B298" s="55" t="str">
        <f>IF(基础信息!B298="","",基础信息!B298)</f>
        <v/>
      </c>
      <c r="C298" s="56" t="str">
        <f>IF(B298="","",VLOOKUP(B298,基础信息!$B$3:$K$10000,2,0))</f>
        <v/>
      </c>
      <c r="D298" s="56" t="str">
        <f>IF(B298="","",VLOOKUP(B298,基础信息!$B$3:$K$10000,3,0))</f>
        <v/>
      </c>
      <c r="E298" s="57" t="str">
        <f>IF(B298="","",SUMIF(入库记录!$C$3:$C$10000,B298,入库记录!$F$3:$F$10000))</f>
        <v/>
      </c>
      <c r="F298" s="57" t="str">
        <f>IF(B298="","",SUMIF(领用记录!$E$3:$E$10000,B298,领用记录!$H$3:$H$10000))</f>
        <v/>
      </c>
      <c r="G298" s="57" t="str">
        <f t="shared" si="15"/>
        <v/>
      </c>
      <c r="H298" s="55" t="str">
        <f>IF(B298="","",VLOOKUP(B298,基础信息!$B$3:$K$10000,4,0))</f>
        <v/>
      </c>
      <c r="I298" s="55" t="str">
        <f t="shared" si="16"/>
        <v/>
      </c>
      <c r="J298" s="57" t="str">
        <f>IF(B298="","",VLOOKUP(B298,基础信息!$B$3:$K$10000,5,0))</f>
        <v/>
      </c>
      <c r="K298" s="65" t="str">
        <f t="shared" si="17"/>
        <v/>
      </c>
    </row>
    <row r="299" spans="1:11" ht="30" customHeight="1">
      <c r="A299" s="58">
        <v>297</v>
      </c>
      <c r="B299" s="59" t="str">
        <f>IF(基础信息!B299="","",基础信息!B299)</f>
        <v/>
      </c>
      <c r="C299" s="60" t="str">
        <f>IF(B299="","",VLOOKUP(B299,基础信息!$B$3:$K$10000,2,0))</f>
        <v/>
      </c>
      <c r="D299" s="60" t="str">
        <f>IF(B299="","",VLOOKUP(B299,基础信息!$B$3:$K$10000,3,0))</f>
        <v/>
      </c>
      <c r="E299" s="61" t="str">
        <f>IF(B299="","",SUMIF(入库记录!$C$3:$C$10000,B299,入库记录!$F$3:$F$10000))</f>
        <v/>
      </c>
      <c r="F299" s="61" t="str">
        <f>IF(B299="","",SUMIF(领用记录!$E$3:$E$10000,B299,领用记录!$H$3:$H$10000))</f>
        <v/>
      </c>
      <c r="G299" s="61" t="str">
        <f t="shared" si="15"/>
        <v/>
      </c>
      <c r="H299" s="59" t="str">
        <f>IF(B299="","",VLOOKUP(B299,基础信息!$B$3:$K$10000,4,0))</f>
        <v/>
      </c>
      <c r="I299" s="59" t="str">
        <f t="shared" si="16"/>
        <v/>
      </c>
      <c r="J299" s="61" t="str">
        <f>IF(B299="","",VLOOKUP(B299,基础信息!$B$3:$K$10000,5,0))</f>
        <v/>
      </c>
      <c r="K299" s="66" t="str">
        <f t="shared" si="17"/>
        <v/>
      </c>
    </row>
    <row r="300" spans="1:11" ht="30" customHeight="1">
      <c r="A300" s="54">
        <v>298</v>
      </c>
      <c r="B300" s="55" t="str">
        <f>IF(基础信息!B300="","",基础信息!B300)</f>
        <v/>
      </c>
      <c r="C300" s="56" t="str">
        <f>IF(B300="","",VLOOKUP(B300,基础信息!$B$3:$K$10000,2,0))</f>
        <v/>
      </c>
      <c r="D300" s="56" t="str">
        <f>IF(B300="","",VLOOKUP(B300,基础信息!$B$3:$K$10000,3,0))</f>
        <v/>
      </c>
      <c r="E300" s="57" t="str">
        <f>IF(B300="","",SUMIF(入库记录!$C$3:$C$10000,B300,入库记录!$F$3:$F$10000))</f>
        <v/>
      </c>
      <c r="F300" s="57" t="str">
        <f>IF(B300="","",SUMIF(领用记录!$E$3:$E$10000,B300,领用记录!$H$3:$H$10000))</f>
        <v/>
      </c>
      <c r="G300" s="57" t="str">
        <f t="shared" si="15"/>
        <v/>
      </c>
      <c r="H300" s="55" t="str">
        <f>IF(B300="","",VLOOKUP(B300,基础信息!$B$3:$K$10000,4,0))</f>
        <v/>
      </c>
      <c r="I300" s="55" t="str">
        <f t="shared" si="16"/>
        <v/>
      </c>
      <c r="J300" s="57" t="str">
        <f>IF(B300="","",VLOOKUP(B300,基础信息!$B$3:$K$10000,5,0))</f>
        <v/>
      </c>
      <c r="K300" s="65" t="str">
        <f t="shared" si="17"/>
        <v/>
      </c>
    </row>
    <row r="301" spans="1:11" ht="30" customHeight="1">
      <c r="A301" s="58">
        <v>299</v>
      </c>
      <c r="B301" s="59" t="str">
        <f>IF(基础信息!B301="","",基础信息!B301)</f>
        <v/>
      </c>
      <c r="C301" s="60" t="str">
        <f>IF(B301="","",VLOOKUP(B301,基础信息!$B$3:$K$10000,2,0))</f>
        <v/>
      </c>
      <c r="D301" s="60" t="str">
        <f>IF(B301="","",VLOOKUP(B301,基础信息!$B$3:$K$10000,3,0))</f>
        <v/>
      </c>
      <c r="E301" s="61" t="str">
        <f>IF(B301="","",SUMIF(入库记录!$C$3:$C$10000,B301,入库记录!$F$3:$F$10000))</f>
        <v/>
      </c>
      <c r="F301" s="61" t="str">
        <f>IF(B301="","",SUMIF(领用记录!$E$3:$E$10000,B301,领用记录!$H$3:$H$10000))</f>
        <v/>
      </c>
      <c r="G301" s="61" t="str">
        <f t="shared" si="15"/>
        <v/>
      </c>
      <c r="H301" s="59" t="str">
        <f>IF(B301="","",VLOOKUP(B301,基础信息!$B$3:$K$10000,4,0))</f>
        <v/>
      </c>
      <c r="I301" s="59" t="str">
        <f t="shared" si="16"/>
        <v/>
      </c>
      <c r="J301" s="61" t="str">
        <f>IF(B301="","",VLOOKUP(B301,基础信息!$B$3:$K$10000,5,0))</f>
        <v/>
      </c>
      <c r="K301" s="66" t="str">
        <f t="shared" si="17"/>
        <v/>
      </c>
    </row>
    <row r="302" spans="1:11" ht="30" customHeight="1">
      <c r="A302" s="54">
        <v>300</v>
      </c>
      <c r="B302" s="55" t="str">
        <f>IF(基础信息!B302="","",基础信息!B302)</f>
        <v/>
      </c>
      <c r="C302" s="56" t="str">
        <f>IF(B302="","",VLOOKUP(B302,基础信息!$B$3:$K$10000,2,0))</f>
        <v/>
      </c>
      <c r="D302" s="56" t="str">
        <f>IF(B302="","",VLOOKUP(B302,基础信息!$B$3:$K$10000,3,0))</f>
        <v/>
      </c>
      <c r="E302" s="57" t="str">
        <f>IF(B302="","",SUMIF(入库记录!$C$3:$C$10000,B302,入库记录!$F$3:$F$10000))</f>
        <v/>
      </c>
      <c r="F302" s="57" t="str">
        <f>IF(B302="","",SUMIF(领用记录!$E$3:$E$10000,B302,领用记录!$H$3:$H$10000))</f>
        <v/>
      </c>
      <c r="G302" s="57" t="str">
        <f t="shared" si="15"/>
        <v/>
      </c>
      <c r="H302" s="55" t="str">
        <f>IF(B302="","",VLOOKUP(B302,基础信息!$B$3:$K$10000,4,0))</f>
        <v/>
      </c>
      <c r="I302" s="55" t="str">
        <f t="shared" si="16"/>
        <v/>
      </c>
      <c r="J302" s="57" t="str">
        <f>IF(B302="","",VLOOKUP(B302,基础信息!$B$3:$K$10000,5,0))</f>
        <v/>
      </c>
      <c r="K302" s="65" t="str">
        <f t="shared" si="17"/>
        <v/>
      </c>
    </row>
    <row r="303" spans="1:11" ht="30" customHeight="1">
      <c r="A303" s="58">
        <v>301</v>
      </c>
      <c r="B303" s="59" t="str">
        <f>IF(基础信息!B303="","",基础信息!B303)</f>
        <v/>
      </c>
      <c r="C303" s="60" t="str">
        <f>IF(B303="","",VLOOKUP(B303,基础信息!$B$3:$K$10000,2,0))</f>
        <v/>
      </c>
      <c r="D303" s="60" t="str">
        <f>IF(B303="","",VLOOKUP(B303,基础信息!$B$3:$K$10000,3,0))</f>
        <v/>
      </c>
      <c r="E303" s="61" t="str">
        <f>IF(B303="","",SUMIF(入库记录!$C$3:$C$10000,B303,入库记录!$F$3:$F$10000))</f>
        <v/>
      </c>
      <c r="F303" s="61" t="str">
        <f>IF(B303="","",SUMIF(领用记录!$E$3:$E$10000,B303,领用记录!$H$3:$H$10000))</f>
        <v/>
      </c>
      <c r="G303" s="61" t="str">
        <f t="shared" si="15"/>
        <v/>
      </c>
      <c r="H303" s="59" t="str">
        <f>IF(B303="","",VLOOKUP(B303,基础信息!$B$3:$K$10000,4,0))</f>
        <v/>
      </c>
      <c r="I303" s="59" t="str">
        <f t="shared" si="16"/>
        <v/>
      </c>
      <c r="J303" s="61" t="str">
        <f>IF(B303="","",VLOOKUP(B303,基础信息!$B$3:$K$10000,5,0))</f>
        <v/>
      </c>
      <c r="K303" s="66" t="str">
        <f t="shared" si="17"/>
        <v/>
      </c>
    </row>
    <row r="304" spans="1:11" ht="30" customHeight="1">
      <c r="A304" s="54">
        <v>302</v>
      </c>
      <c r="B304" s="55" t="str">
        <f>IF(基础信息!B304="","",基础信息!B304)</f>
        <v/>
      </c>
      <c r="C304" s="56" t="str">
        <f>IF(B304="","",VLOOKUP(B304,基础信息!$B$3:$K$10000,2,0))</f>
        <v/>
      </c>
      <c r="D304" s="56" t="str">
        <f>IF(B304="","",VLOOKUP(B304,基础信息!$B$3:$K$10000,3,0))</f>
        <v/>
      </c>
      <c r="E304" s="57" t="str">
        <f>IF(B304="","",SUMIF(入库记录!$C$3:$C$10000,B304,入库记录!$F$3:$F$10000))</f>
        <v/>
      </c>
      <c r="F304" s="57" t="str">
        <f>IF(B304="","",SUMIF(领用记录!$E$3:$E$10000,B304,领用记录!$H$3:$H$10000))</f>
        <v/>
      </c>
      <c r="G304" s="57" t="str">
        <f t="shared" si="15"/>
        <v/>
      </c>
      <c r="H304" s="55" t="str">
        <f>IF(B304="","",VLOOKUP(B304,基础信息!$B$3:$K$10000,4,0))</f>
        <v/>
      </c>
      <c r="I304" s="55" t="str">
        <f t="shared" si="16"/>
        <v/>
      </c>
      <c r="J304" s="57" t="str">
        <f>IF(B304="","",VLOOKUP(B304,基础信息!$B$3:$K$10000,5,0))</f>
        <v/>
      </c>
      <c r="K304" s="65" t="str">
        <f t="shared" si="17"/>
        <v/>
      </c>
    </row>
    <row r="305" spans="1:11" ht="30" customHeight="1">
      <c r="A305" s="58">
        <v>303</v>
      </c>
      <c r="B305" s="59" t="str">
        <f>IF(基础信息!B305="","",基础信息!B305)</f>
        <v/>
      </c>
      <c r="C305" s="60" t="str">
        <f>IF(B305="","",VLOOKUP(B305,基础信息!$B$3:$K$10000,2,0))</f>
        <v/>
      </c>
      <c r="D305" s="60" t="str">
        <f>IF(B305="","",VLOOKUP(B305,基础信息!$B$3:$K$10000,3,0))</f>
        <v/>
      </c>
      <c r="E305" s="61" t="str">
        <f>IF(B305="","",SUMIF(入库记录!$C$3:$C$10000,B305,入库记录!$F$3:$F$10000))</f>
        <v/>
      </c>
      <c r="F305" s="61" t="str">
        <f>IF(B305="","",SUMIF(领用记录!$E$3:$E$10000,B305,领用记录!$H$3:$H$10000))</f>
        <v/>
      </c>
      <c r="G305" s="61" t="str">
        <f t="shared" si="15"/>
        <v/>
      </c>
      <c r="H305" s="59" t="str">
        <f>IF(B305="","",VLOOKUP(B305,基础信息!$B$3:$K$10000,4,0))</f>
        <v/>
      </c>
      <c r="I305" s="59" t="str">
        <f t="shared" si="16"/>
        <v/>
      </c>
      <c r="J305" s="61" t="str">
        <f>IF(B305="","",VLOOKUP(B305,基础信息!$B$3:$K$10000,5,0))</f>
        <v/>
      </c>
      <c r="K305" s="66" t="str">
        <f t="shared" si="17"/>
        <v/>
      </c>
    </row>
    <row r="306" spans="1:11" ht="30" customHeight="1">
      <c r="A306" s="54">
        <v>304</v>
      </c>
      <c r="B306" s="55" t="str">
        <f>IF(基础信息!B306="","",基础信息!B306)</f>
        <v/>
      </c>
      <c r="C306" s="56" t="str">
        <f>IF(B306="","",VLOOKUP(B306,基础信息!$B$3:$K$10000,2,0))</f>
        <v/>
      </c>
      <c r="D306" s="56" t="str">
        <f>IF(B306="","",VLOOKUP(B306,基础信息!$B$3:$K$10000,3,0))</f>
        <v/>
      </c>
      <c r="E306" s="57" t="str">
        <f>IF(B306="","",SUMIF(入库记录!$C$3:$C$10000,B306,入库记录!$F$3:$F$10000))</f>
        <v/>
      </c>
      <c r="F306" s="57" t="str">
        <f>IF(B306="","",SUMIF(领用记录!$E$3:$E$10000,B306,领用记录!$H$3:$H$10000))</f>
        <v/>
      </c>
      <c r="G306" s="57" t="str">
        <f t="shared" si="15"/>
        <v/>
      </c>
      <c r="H306" s="55" t="str">
        <f>IF(B306="","",VLOOKUP(B306,基础信息!$B$3:$K$10000,4,0))</f>
        <v/>
      </c>
      <c r="I306" s="55" t="str">
        <f t="shared" si="16"/>
        <v/>
      </c>
      <c r="J306" s="57" t="str">
        <f>IF(B306="","",VLOOKUP(B306,基础信息!$B$3:$K$10000,5,0))</f>
        <v/>
      </c>
      <c r="K306" s="65" t="str">
        <f t="shared" si="17"/>
        <v/>
      </c>
    </row>
    <row r="307" spans="1:11" ht="30" customHeight="1">
      <c r="A307" s="58">
        <v>305</v>
      </c>
      <c r="B307" s="59" t="str">
        <f>IF(基础信息!B307="","",基础信息!B307)</f>
        <v/>
      </c>
      <c r="C307" s="60" t="str">
        <f>IF(B307="","",VLOOKUP(B307,基础信息!$B$3:$K$10000,2,0))</f>
        <v/>
      </c>
      <c r="D307" s="60" t="str">
        <f>IF(B307="","",VLOOKUP(B307,基础信息!$B$3:$K$10000,3,0))</f>
        <v/>
      </c>
      <c r="E307" s="61" t="str">
        <f>IF(B307="","",SUMIF(入库记录!$C$3:$C$10000,B307,入库记录!$F$3:$F$10000))</f>
        <v/>
      </c>
      <c r="F307" s="61" t="str">
        <f>IF(B307="","",SUMIF(领用记录!$E$3:$E$10000,B307,领用记录!$H$3:$H$10000))</f>
        <v/>
      </c>
      <c r="G307" s="61" t="str">
        <f t="shared" si="15"/>
        <v/>
      </c>
      <c r="H307" s="59" t="str">
        <f>IF(B307="","",VLOOKUP(B307,基础信息!$B$3:$K$10000,4,0))</f>
        <v/>
      </c>
      <c r="I307" s="59" t="str">
        <f t="shared" si="16"/>
        <v/>
      </c>
      <c r="J307" s="61" t="str">
        <f>IF(B307="","",VLOOKUP(B307,基础信息!$B$3:$K$10000,5,0))</f>
        <v/>
      </c>
      <c r="K307" s="66" t="str">
        <f t="shared" si="17"/>
        <v/>
      </c>
    </row>
    <row r="308" spans="1:11" ht="30" customHeight="1">
      <c r="A308" s="54">
        <v>306</v>
      </c>
      <c r="B308" s="55" t="str">
        <f>IF(基础信息!B308="","",基础信息!B308)</f>
        <v/>
      </c>
      <c r="C308" s="56" t="str">
        <f>IF(B308="","",VLOOKUP(B308,基础信息!$B$3:$K$10000,2,0))</f>
        <v/>
      </c>
      <c r="D308" s="56" t="str">
        <f>IF(B308="","",VLOOKUP(B308,基础信息!$B$3:$K$10000,3,0))</f>
        <v/>
      </c>
      <c r="E308" s="57" t="str">
        <f>IF(B308="","",SUMIF(入库记录!$C$3:$C$10000,B308,入库记录!$F$3:$F$10000))</f>
        <v/>
      </c>
      <c r="F308" s="57" t="str">
        <f>IF(B308="","",SUMIF(领用记录!$E$3:$E$10000,B308,领用记录!$H$3:$H$10000))</f>
        <v/>
      </c>
      <c r="G308" s="57" t="str">
        <f t="shared" si="15"/>
        <v/>
      </c>
      <c r="H308" s="55" t="str">
        <f>IF(B308="","",VLOOKUP(B308,基础信息!$B$3:$K$10000,4,0))</f>
        <v/>
      </c>
      <c r="I308" s="55" t="str">
        <f t="shared" si="16"/>
        <v/>
      </c>
      <c r="J308" s="57" t="str">
        <f>IF(B308="","",VLOOKUP(B308,基础信息!$B$3:$K$10000,5,0))</f>
        <v/>
      </c>
      <c r="K308" s="65" t="str">
        <f t="shared" si="17"/>
        <v/>
      </c>
    </row>
    <row r="309" spans="1:11" ht="30" customHeight="1">
      <c r="A309" s="58">
        <v>307</v>
      </c>
      <c r="B309" s="59" t="str">
        <f>IF(基础信息!B309="","",基础信息!B309)</f>
        <v/>
      </c>
      <c r="C309" s="60" t="str">
        <f>IF(B309="","",VLOOKUP(B309,基础信息!$B$3:$K$10000,2,0))</f>
        <v/>
      </c>
      <c r="D309" s="60" t="str">
        <f>IF(B309="","",VLOOKUP(B309,基础信息!$B$3:$K$10000,3,0))</f>
        <v/>
      </c>
      <c r="E309" s="61" t="str">
        <f>IF(B309="","",SUMIF(入库记录!$C$3:$C$10000,B309,入库记录!$F$3:$F$10000))</f>
        <v/>
      </c>
      <c r="F309" s="61" t="str">
        <f>IF(B309="","",SUMIF(领用记录!$E$3:$E$10000,B309,领用记录!$H$3:$H$10000))</f>
        <v/>
      </c>
      <c r="G309" s="61" t="str">
        <f t="shared" si="15"/>
        <v/>
      </c>
      <c r="H309" s="59" t="str">
        <f>IF(B309="","",VLOOKUP(B309,基础信息!$B$3:$K$10000,4,0))</f>
        <v/>
      </c>
      <c r="I309" s="59" t="str">
        <f t="shared" si="16"/>
        <v/>
      </c>
      <c r="J309" s="61" t="str">
        <f>IF(B309="","",VLOOKUP(B309,基础信息!$B$3:$K$10000,5,0))</f>
        <v/>
      </c>
      <c r="K309" s="66" t="str">
        <f t="shared" si="17"/>
        <v/>
      </c>
    </row>
    <row r="310" spans="1:11" ht="30" customHeight="1">
      <c r="A310" s="54">
        <v>308</v>
      </c>
      <c r="B310" s="55" t="str">
        <f>IF(基础信息!B310="","",基础信息!B310)</f>
        <v/>
      </c>
      <c r="C310" s="56" t="str">
        <f>IF(B310="","",VLOOKUP(B310,基础信息!$B$3:$K$10000,2,0))</f>
        <v/>
      </c>
      <c r="D310" s="56" t="str">
        <f>IF(B310="","",VLOOKUP(B310,基础信息!$B$3:$K$10000,3,0))</f>
        <v/>
      </c>
      <c r="E310" s="57" t="str">
        <f>IF(B310="","",SUMIF(入库记录!$C$3:$C$10000,B310,入库记录!$F$3:$F$10000))</f>
        <v/>
      </c>
      <c r="F310" s="57" t="str">
        <f>IF(B310="","",SUMIF(领用记录!$E$3:$E$10000,B310,领用记录!$H$3:$H$10000))</f>
        <v/>
      </c>
      <c r="G310" s="57" t="str">
        <f t="shared" si="15"/>
        <v/>
      </c>
      <c r="H310" s="55" t="str">
        <f>IF(B310="","",VLOOKUP(B310,基础信息!$B$3:$K$10000,4,0))</f>
        <v/>
      </c>
      <c r="I310" s="55" t="str">
        <f t="shared" si="16"/>
        <v/>
      </c>
      <c r="J310" s="57" t="str">
        <f>IF(B310="","",VLOOKUP(B310,基础信息!$B$3:$K$10000,5,0))</f>
        <v/>
      </c>
      <c r="K310" s="65" t="str">
        <f t="shared" si="17"/>
        <v/>
      </c>
    </row>
    <row r="311" spans="1:11" ht="30" customHeight="1">
      <c r="A311" s="58">
        <v>309</v>
      </c>
      <c r="B311" s="59" t="str">
        <f>IF(基础信息!B311="","",基础信息!B311)</f>
        <v/>
      </c>
      <c r="C311" s="60" t="str">
        <f>IF(B311="","",VLOOKUP(B311,基础信息!$B$3:$K$10000,2,0))</f>
        <v/>
      </c>
      <c r="D311" s="60" t="str">
        <f>IF(B311="","",VLOOKUP(B311,基础信息!$B$3:$K$10000,3,0))</f>
        <v/>
      </c>
      <c r="E311" s="61" t="str">
        <f>IF(B311="","",SUMIF(入库记录!$C$3:$C$10000,B311,入库记录!$F$3:$F$10000))</f>
        <v/>
      </c>
      <c r="F311" s="61" t="str">
        <f>IF(B311="","",SUMIF(领用记录!$E$3:$E$10000,B311,领用记录!$H$3:$H$10000))</f>
        <v/>
      </c>
      <c r="G311" s="61" t="str">
        <f t="shared" si="15"/>
        <v/>
      </c>
      <c r="H311" s="59" t="str">
        <f>IF(B311="","",VLOOKUP(B311,基础信息!$B$3:$K$10000,4,0))</f>
        <v/>
      </c>
      <c r="I311" s="59" t="str">
        <f t="shared" si="16"/>
        <v/>
      </c>
      <c r="J311" s="61" t="str">
        <f>IF(B311="","",VLOOKUP(B311,基础信息!$B$3:$K$10000,5,0))</f>
        <v/>
      </c>
      <c r="K311" s="66" t="str">
        <f t="shared" si="17"/>
        <v/>
      </c>
    </row>
    <row r="312" spans="1:11" ht="30" customHeight="1">
      <c r="A312" s="54">
        <v>310</v>
      </c>
      <c r="B312" s="55" t="str">
        <f>IF(基础信息!B312="","",基础信息!B312)</f>
        <v/>
      </c>
      <c r="C312" s="56" t="str">
        <f>IF(B312="","",VLOOKUP(B312,基础信息!$B$3:$K$10000,2,0))</f>
        <v/>
      </c>
      <c r="D312" s="56" t="str">
        <f>IF(B312="","",VLOOKUP(B312,基础信息!$B$3:$K$10000,3,0))</f>
        <v/>
      </c>
      <c r="E312" s="57" t="str">
        <f>IF(B312="","",SUMIF(入库记录!$C$3:$C$10000,B312,入库记录!$F$3:$F$10000))</f>
        <v/>
      </c>
      <c r="F312" s="57" t="str">
        <f>IF(B312="","",SUMIF(领用记录!$E$3:$E$10000,B312,领用记录!$H$3:$H$10000))</f>
        <v/>
      </c>
      <c r="G312" s="57" t="str">
        <f t="shared" si="15"/>
        <v/>
      </c>
      <c r="H312" s="55" t="str">
        <f>IF(B312="","",VLOOKUP(B312,基础信息!$B$3:$K$10000,4,0))</f>
        <v/>
      </c>
      <c r="I312" s="55" t="str">
        <f t="shared" si="16"/>
        <v/>
      </c>
      <c r="J312" s="57" t="str">
        <f>IF(B312="","",VLOOKUP(B312,基础信息!$B$3:$K$10000,5,0))</f>
        <v/>
      </c>
      <c r="K312" s="65" t="str">
        <f t="shared" si="17"/>
        <v/>
      </c>
    </row>
    <row r="313" spans="1:11" ht="30" customHeight="1">
      <c r="A313" s="58">
        <v>311</v>
      </c>
      <c r="B313" s="59" t="str">
        <f>IF(基础信息!B313="","",基础信息!B313)</f>
        <v/>
      </c>
      <c r="C313" s="60" t="str">
        <f>IF(B313="","",VLOOKUP(B313,基础信息!$B$3:$K$10000,2,0))</f>
        <v/>
      </c>
      <c r="D313" s="60" t="str">
        <f>IF(B313="","",VLOOKUP(B313,基础信息!$B$3:$K$10000,3,0))</f>
        <v/>
      </c>
      <c r="E313" s="61" t="str">
        <f>IF(B313="","",SUMIF(入库记录!$C$3:$C$10000,B313,入库记录!$F$3:$F$10000))</f>
        <v/>
      </c>
      <c r="F313" s="61" t="str">
        <f>IF(B313="","",SUMIF(领用记录!$E$3:$E$10000,B313,领用记录!$H$3:$H$10000))</f>
        <v/>
      </c>
      <c r="G313" s="61" t="str">
        <f t="shared" si="15"/>
        <v/>
      </c>
      <c r="H313" s="59" t="str">
        <f>IF(B313="","",VLOOKUP(B313,基础信息!$B$3:$K$10000,4,0))</f>
        <v/>
      </c>
      <c r="I313" s="59" t="str">
        <f t="shared" si="16"/>
        <v/>
      </c>
      <c r="J313" s="61" t="str">
        <f>IF(B313="","",VLOOKUP(B313,基础信息!$B$3:$K$10000,5,0))</f>
        <v/>
      </c>
      <c r="K313" s="66" t="str">
        <f t="shared" si="17"/>
        <v/>
      </c>
    </row>
    <row r="314" spans="1:11" ht="30" customHeight="1">
      <c r="A314" s="54">
        <v>312</v>
      </c>
      <c r="B314" s="55" t="str">
        <f>IF(基础信息!B314="","",基础信息!B314)</f>
        <v/>
      </c>
      <c r="C314" s="56" t="str">
        <f>IF(B314="","",VLOOKUP(B314,基础信息!$B$3:$K$10000,2,0))</f>
        <v/>
      </c>
      <c r="D314" s="56" t="str">
        <f>IF(B314="","",VLOOKUP(B314,基础信息!$B$3:$K$10000,3,0))</f>
        <v/>
      </c>
      <c r="E314" s="57" t="str">
        <f>IF(B314="","",SUMIF(入库记录!$C$3:$C$10000,B314,入库记录!$F$3:$F$10000))</f>
        <v/>
      </c>
      <c r="F314" s="57" t="str">
        <f>IF(B314="","",SUMIF(领用记录!$E$3:$E$10000,B314,领用记录!$H$3:$H$10000))</f>
        <v/>
      </c>
      <c r="G314" s="57" t="str">
        <f t="shared" si="15"/>
        <v/>
      </c>
      <c r="H314" s="55" t="str">
        <f>IF(B314="","",VLOOKUP(B314,基础信息!$B$3:$K$10000,4,0))</f>
        <v/>
      </c>
      <c r="I314" s="55" t="str">
        <f t="shared" si="16"/>
        <v/>
      </c>
      <c r="J314" s="57" t="str">
        <f>IF(B314="","",VLOOKUP(B314,基础信息!$B$3:$K$10000,5,0))</f>
        <v/>
      </c>
      <c r="K314" s="65" t="str">
        <f t="shared" si="17"/>
        <v/>
      </c>
    </row>
    <row r="315" spans="1:11" ht="30" customHeight="1">
      <c r="A315" s="58">
        <v>313</v>
      </c>
      <c r="B315" s="59" t="str">
        <f>IF(基础信息!B315="","",基础信息!B315)</f>
        <v/>
      </c>
      <c r="C315" s="60" t="str">
        <f>IF(B315="","",VLOOKUP(B315,基础信息!$B$3:$K$10000,2,0))</f>
        <v/>
      </c>
      <c r="D315" s="60" t="str">
        <f>IF(B315="","",VLOOKUP(B315,基础信息!$B$3:$K$10000,3,0))</f>
        <v/>
      </c>
      <c r="E315" s="61" t="str">
        <f>IF(B315="","",SUMIF(入库记录!$C$3:$C$10000,B315,入库记录!$F$3:$F$10000))</f>
        <v/>
      </c>
      <c r="F315" s="61" t="str">
        <f>IF(B315="","",SUMIF(领用记录!$E$3:$E$10000,B315,领用记录!$H$3:$H$10000))</f>
        <v/>
      </c>
      <c r="G315" s="61" t="str">
        <f t="shared" si="15"/>
        <v/>
      </c>
      <c r="H315" s="59" t="str">
        <f>IF(B315="","",VLOOKUP(B315,基础信息!$B$3:$K$10000,4,0))</f>
        <v/>
      </c>
      <c r="I315" s="59" t="str">
        <f t="shared" si="16"/>
        <v/>
      </c>
      <c r="J315" s="61" t="str">
        <f>IF(B315="","",VLOOKUP(B315,基础信息!$B$3:$K$10000,5,0))</f>
        <v/>
      </c>
      <c r="K315" s="66" t="str">
        <f t="shared" si="17"/>
        <v/>
      </c>
    </row>
    <row r="316" spans="1:11" ht="30" customHeight="1">
      <c r="A316" s="54">
        <v>314</v>
      </c>
      <c r="B316" s="55" t="str">
        <f>IF(基础信息!B316="","",基础信息!B316)</f>
        <v/>
      </c>
      <c r="C316" s="56" t="str">
        <f>IF(B316="","",VLOOKUP(B316,基础信息!$B$3:$K$10000,2,0))</f>
        <v/>
      </c>
      <c r="D316" s="56" t="str">
        <f>IF(B316="","",VLOOKUP(B316,基础信息!$B$3:$K$10000,3,0))</f>
        <v/>
      </c>
      <c r="E316" s="57" t="str">
        <f>IF(B316="","",SUMIF(入库记录!$C$3:$C$10000,B316,入库记录!$F$3:$F$10000))</f>
        <v/>
      </c>
      <c r="F316" s="57" t="str">
        <f>IF(B316="","",SUMIF(领用记录!$E$3:$E$10000,B316,领用记录!$H$3:$H$10000))</f>
        <v/>
      </c>
      <c r="G316" s="57" t="str">
        <f t="shared" si="15"/>
        <v/>
      </c>
      <c r="H316" s="55" t="str">
        <f>IF(B316="","",VLOOKUP(B316,基础信息!$B$3:$K$10000,4,0))</f>
        <v/>
      </c>
      <c r="I316" s="55" t="str">
        <f t="shared" si="16"/>
        <v/>
      </c>
      <c r="J316" s="57" t="str">
        <f>IF(B316="","",VLOOKUP(B316,基础信息!$B$3:$K$10000,5,0))</f>
        <v/>
      </c>
      <c r="K316" s="65" t="str">
        <f t="shared" si="17"/>
        <v/>
      </c>
    </row>
    <row r="317" spans="1:11" ht="30" customHeight="1">
      <c r="A317" s="58">
        <v>315</v>
      </c>
      <c r="B317" s="59" t="str">
        <f>IF(基础信息!B317="","",基础信息!B317)</f>
        <v/>
      </c>
      <c r="C317" s="60" t="str">
        <f>IF(B317="","",VLOOKUP(B317,基础信息!$B$3:$K$10000,2,0))</f>
        <v/>
      </c>
      <c r="D317" s="60" t="str">
        <f>IF(B317="","",VLOOKUP(B317,基础信息!$B$3:$K$10000,3,0))</f>
        <v/>
      </c>
      <c r="E317" s="61" t="str">
        <f>IF(B317="","",SUMIF(入库记录!$C$3:$C$10000,B317,入库记录!$F$3:$F$10000))</f>
        <v/>
      </c>
      <c r="F317" s="61" t="str">
        <f>IF(B317="","",SUMIF(领用记录!$E$3:$E$10000,B317,领用记录!$H$3:$H$10000))</f>
        <v/>
      </c>
      <c r="G317" s="61" t="str">
        <f t="shared" si="15"/>
        <v/>
      </c>
      <c r="H317" s="59" t="str">
        <f>IF(B317="","",VLOOKUP(B317,基础信息!$B$3:$K$10000,4,0))</f>
        <v/>
      </c>
      <c r="I317" s="59" t="str">
        <f t="shared" si="16"/>
        <v/>
      </c>
      <c r="J317" s="61" t="str">
        <f>IF(B317="","",VLOOKUP(B317,基础信息!$B$3:$K$10000,5,0))</f>
        <v/>
      </c>
      <c r="K317" s="66" t="str">
        <f t="shared" si="17"/>
        <v/>
      </c>
    </row>
    <row r="318" spans="1:11" ht="30" customHeight="1">
      <c r="A318" s="54">
        <v>316</v>
      </c>
      <c r="B318" s="55" t="str">
        <f>IF(基础信息!B318="","",基础信息!B318)</f>
        <v/>
      </c>
      <c r="C318" s="56" t="str">
        <f>IF(B318="","",VLOOKUP(B318,基础信息!$B$3:$K$10000,2,0))</f>
        <v/>
      </c>
      <c r="D318" s="56" t="str">
        <f>IF(B318="","",VLOOKUP(B318,基础信息!$B$3:$K$10000,3,0))</f>
        <v/>
      </c>
      <c r="E318" s="57" t="str">
        <f>IF(B318="","",SUMIF(入库记录!$C$3:$C$10000,B318,入库记录!$F$3:$F$10000))</f>
        <v/>
      </c>
      <c r="F318" s="57" t="str">
        <f>IF(B318="","",SUMIF(领用记录!$E$3:$E$10000,B318,领用记录!$H$3:$H$10000))</f>
        <v/>
      </c>
      <c r="G318" s="57" t="str">
        <f t="shared" si="15"/>
        <v/>
      </c>
      <c r="H318" s="55" t="str">
        <f>IF(B318="","",VLOOKUP(B318,基础信息!$B$3:$K$10000,4,0))</f>
        <v/>
      </c>
      <c r="I318" s="55" t="str">
        <f t="shared" si="16"/>
        <v/>
      </c>
      <c r="J318" s="57" t="str">
        <f>IF(B318="","",VLOOKUP(B318,基础信息!$B$3:$K$10000,5,0))</f>
        <v/>
      </c>
      <c r="K318" s="65" t="str">
        <f t="shared" si="17"/>
        <v/>
      </c>
    </row>
    <row r="319" spans="1:11" ht="30" customHeight="1">
      <c r="A319" s="58">
        <v>317</v>
      </c>
      <c r="B319" s="59" t="str">
        <f>IF(基础信息!B319="","",基础信息!B319)</f>
        <v/>
      </c>
      <c r="C319" s="60" t="str">
        <f>IF(B319="","",VLOOKUP(B319,基础信息!$B$3:$K$10000,2,0))</f>
        <v/>
      </c>
      <c r="D319" s="60" t="str">
        <f>IF(B319="","",VLOOKUP(B319,基础信息!$B$3:$K$10000,3,0))</f>
        <v/>
      </c>
      <c r="E319" s="61" t="str">
        <f>IF(B319="","",SUMIF(入库记录!$C$3:$C$10000,B319,入库记录!$F$3:$F$10000))</f>
        <v/>
      </c>
      <c r="F319" s="61" t="str">
        <f>IF(B319="","",SUMIF(领用记录!$E$3:$E$10000,B319,领用记录!$H$3:$H$10000))</f>
        <v/>
      </c>
      <c r="G319" s="61" t="str">
        <f t="shared" si="15"/>
        <v/>
      </c>
      <c r="H319" s="59" t="str">
        <f>IF(B319="","",VLOOKUP(B319,基础信息!$B$3:$K$10000,4,0))</f>
        <v/>
      </c>
      <c r="I319" s="59" t="str">
        <f t="shared" si="16"/>
        <v/>
      </c>
      <c r="J319" s="61" t="str">
        <f>IF(B319="","",VLOOKUP(B319,基础信息!$B$3:$K$10000,5,0))</f>
        <v/>
      </c>
      <c r="K319" s="66" t="str">
        <f t="shared" si="17"/>
        <v/>
      </c>
    </row>
    <row r="320" spans="1:11" ht="30" customHeight="1">
      <c r="A320" s="54">
        <v>318</v>
      </c>
      <c r="B320" s="55" t="str">
        <f>IF(基础信息!B320="","",基础信息!B320)</f>
        <v/>
      </c>
      <c r="C320" s="56" t="str">
        <f>IF(B320="","",VLOOKUP(B320,基础信息!$B$3:$K$10000,2,0))</f>
        <v/>
      </c>
      <c r="D320" s="56" t="str">
        <f>IF(B320="","",VLOOKUP(B320,基础信息!$B$3:$K$10000,3,0))</f>
        <v/>
      </c>
      <c r="E320" s="57" t="str">
        <f>IF(B320="","",SUMIF(入库记录!$C$3:$C$10000,B320,入库记录!$F$3:$F$10000))</f>
        <v/>
      </c>
      <c r="F320" s="57" t="str">
        <f>IF(B320="","",SUMIF(领用记录!$E$3:$E$10000,B320,领用记录!$H$3:$H$10000))</f>
        <v/>
      </c>
      <c r="G320" s="57" t="str">
        <f t="shared" si="15"/>
        <v/>
      </c>
      <c r="H320" s="55" t="str">
        <f>IF(B320="","",VLOOKUP(B320,基础信息!$B$3:$K$10000,4,0))</f>
        <v/>
      </c>
      <c r="I320" s="55" t="str">
        <f t="shared" si="16"/>
        <v/>
      </c>
      <c r="J320" s="57" t="str">
        <f>IF(B320="","",VLOOKUP(B320,基础信息!$B$3:$K$10000,5,0))</f>
        <v/>
      </c>
      <c r="K320" s="65" t="str">
        <f t="shared" si="17"/>
        <v/>
      </c>
    </row>
    <row r="321" spans="1:11" ht="30" customHeight="1">
      <c r="A321" s="58">
        <v>319</v>
      </c>
      <c r="B321" s="59" t="str">
        <f>IF(基础信息!B321="","",基础信息!B321)</f>
        <v/>
      </c>
      <c r="C321" s="60" t="str">
        <f>IF(B321="","",VLOOKUP(B321,基础信息!$B$3:$K$10000,2,0))</f>
        <v/>
      </c>
      <c r="D321" s="60" t="str">
        <f>IF(B321="","",VLOOKUP(B321,基础信息!$B$3:$K$10000,3,0))</f>
        <v/>
      </c>
      <c r="E321" s="61" t="str">
        <f>IF(B321="","",SUMIF(入库记录!$C$3:$C$10000,B321,入库记录!$F$3:$F$10000))</f>
        <v/>
      </c>
      <c r="F321" s="61" t="str">
        <f>IF(B321="","",SUMIF(领用记录!$E$3:$E$10000,B321,领用记录!$H$3:$H$10000))</f>
        <v/>
      </c>
      <c r="G321" s="61" t="str">
        <f t="shared" si="15"/>
        <v/>
      </c>
      <c r="H321" s="59" t="str">
        <f>IF(B321="","",VLOOKUP(B321,基础信息!$B$3:$K$10000,4,0))</f>
        <v/>
      </c>
      <c r="I321" s="59" t="str">
        <f t="shared" si="16"/>
        <v/>
      </c>
      <c r="J321" s="61" t="str">
        <f>IF(B321="","",VLOOKUP(B321,基础信息!$B$3:$K$10000,5,0))</f>
        <v/>
      </c>
      <c r="K321" s="66" t="str">
        <f t="shared" si="17"/>
        <v/>
      </c>
    </row>
    <row r="322" spans="1:11" ht="30" customHeight="1">
      <c r="A322" s="54">
        <v>320</v>
      </c>
      <c r="B322" s="55" t="str">
        <f>IF(基础信息!B322="","",基础信息!B322)</f>
        <v/>
      </c>
      <c r="C322" s="56" t="str">
        <f>IF(B322="","",VLOOKUP(B322,基础信息!$B$3:$K$10000,2,0))</f>
        <v/>
      </c>
      <c r="D322" s="56" t="str">
        <f>IF(B322="","",VLOOKUP(B322,基础信息!$B$3:$K$10000,3,0))</f>
        <v/>
      </c>
      <c r="E322" s="57" t="str">
        <f>IF(B322="","",SUMIF(入库记录!$C$3:$C$10000,B322,入库记录!$F$3:$F$10000))</f>
        <v/>
      </c>
      <c r="F322" s="57" t="str">
        <f>IF(B322="","",SUMIF(领用记录!$E$3:$E$10000,B322,领用记录!$H$3:$H$10000))</f>
        <v/>
      </c>
      <c r="G322" s="57" t="str">
        <f t="shared" si="15"/>
        <v/>
      </c>
      <c r="H322" s="55" t="str">
        <f>IF(B322="","",VLOOKUP(B322,基础信息!$B$3:$K$10000,4,0))</f>
        <v/>
      </c>
      <c r="I322" s="55" t="str">
        <f t="shared" si="16"/>
        <v/>
      </c>
      <c r="J322" s="57" t="str">
        <f>IF(B322="","",VLOOKUP(B322,基础信息!$B$3:$K$10000,5,0))</f>
        <v/>
      </c>
      <c r="K322" s="65" t="str">
        <f t="shared" si="17"/>
        <v/>
      </c>
    </row>
    <row r="323" spans="1:11" ht="30" customHeight="1">
      <c r="A323" s="58">
        <v>321</v>
      </c>
      <c r="B323" s="59" t="str">
        <f>IF(基础信息!B323="","",基础信息!B323)</f>
        <v/>
      </c>
      <c r="C323" s="60" t="str">
        <f>IF(B323="","",VLOOKUP(B323,基础信息!$B$3:$K$10000,2,0))</f>
        <v/>
      </c>
      <c r="D323" s="60" t="str">
        <f>IF(B323="","",VLOOKUP(B323,基础信息!$B$3:$K$10000,3,0))</f>
        <v/>
      </c>
      <c r="E323" s="61" t="str">
        <f>IF(B323="","",SUMIF(入库记录!$C$3:$C$10000,B323,入库记录!$F$3:$F$10000))</f>
        <v/>
      </c>
      <c r="F323" s="61" t="str">
        <f>IF(B323="","",SUMIF(领用记录!$E$3:$E$10000,B323,领用记录!$H$3:$H$10000))</f>
        <v/>
      </c>
      <c r="G323" s="61" t="str">
        <f t="shared" si="15"/>
        <v/>
      </c>
      <c r="H323" s="59" t="str">
        <f>IF(B323="","",VLOOKUP(B323,基础信息!$B$3:$K$10000,4,0))</f>
        <v/>
      </c>
      <c r="I323" s="59" t="str">
        <f t="shared" si="16"/>
        <v/>
      </c>
      <c r="J323" s="61" t="str">
        <f>IF(B323="","",VLOOKUP(B323,基础信息!$B$3:$K$10000,5,0))</f>
        <v/>
      </c>
      <c r="K323" s="66" t="str">
        <f t="shared" si="17"/>
        <v/>
      </c>
    </row>
    <row r="324" spans="1:11" ht="30" customHeight="1">
      <c r="A324" s="54">
        <v>322</v>
      </c>
      <c r="B324" s="55" t="str">
        <f>IF(基础信息!B324="","",基础信息!B324)</f>
        <v/>
      </c>
      <c r="C324" s="56" t="str">
        <f>IF(B324="","",VLOOKUP(B324,基础信息!$B$3:$K$10000,2,0))</f>
        <v/>
      </c>
      <c r="D324" s="56" t="str">
        <f>IF(B324="","",VLOOKUP(B324,基础信息!$B$3:$K$10000,3,0))</f>
        <v/>
      </c>
      <c r="E324" s="57" t="str">
        <f>IF(B324="","",SUMIF(入库记录!$C$3:$C$10000,B324,入库记录!$F$3:$F$10000))</f>
        <v/>
      </c>
      <c r="F324" s="57" t="str">
        <f>IF(B324="","",SUMIF(领用记录!$E$3:$E$10000,B324,领用记录!$H$3:$H$10000))</f>
        <v/>
      </c>
      <c r="G324" s="57" t="str">
        <f t="shared" si="15"/>
        <v/>
      </c>
      <c r="H324" s="55" t="str">
        <f>IF(B324="","",VLOOKUP(B324,基础信息!$B$3:$K$10000,4,0))</f>
        <v/>
      </c>
      <c r="I324" s="55" t="str">
        <f t="shared" si="16"/>
        <v/>
      </c>
      <c r="J324" s="57" t="str">
        <f>IF(B324="","",VLOOKUP(B324,基础信息!$B$3:$K$10000,5,0))</f>
        <v/>
      </c>
      <c r="K324" s="65" t="str">
        <f t="shared" si="17"/>
        <v/>
      </c>
    </row>
    <row r="325" spans="1:11" ht="30" customHeight="1">
      <c r="A325" s="58">
        <v>323</v>
      </c>
      <c r="B325" s="59" t="str">
        <f>IF(基础信息!B325="","",基础信息!B325)</f>
        <v/>
      </c>
      <c r="C325" s="60" t="str">
        <f>IF(B325="","",VLOOKUP(B325,基础信息!$B$3:$K$10000,2,0))</f>
        <v/>
      </c>
      <c r="D325" s="60" t="str">
        <f>IF(B325="","",VLOOKUP(B325,基础信息!$B$3:$K$10000,3,0))</f>
        <v/>
      </c>
      <c r="E325" s="61" t="str">
        <f>IF(B325="","",SUMIF(入库记录!$C$3:$C$10000,B325,入库记录!$F$3:$F$10000))</f>
        <v/>
      </c>
      <c r="F325" s="61" t="str">
        <f>IF(B325="","",SUMIF(领用记录!$E$3:$E$10000,B325,领用记录!$H$3:$H$10000))</f>
        <v/>
      </c>
      <c r="G325" s="61" t="str">
        <f t="shared" si="15"/>
        <v/>
      </c>
      <c r="H325" s="59" t="str">
        <f>IF(B325="","",VLOOKUP(B325,基础信息!$B$3:$K$10000,4,0))</f>
        <v/>
      </c>
      <c r="I325" s="59" t="str">
        <f t="shared" si="16"/>
        <v/>
      </c>
      <c r="J325" s="61" t="str">
        <f>IF(B325="","",VLOOKUP(B325,基础信息!$B$3:$K$10000,5,0))</f>
        <v/>
      </c>
      <c r="K325" s="66" t="str">
        <f t="shared" si="17"/>
        <v/>
      </c>
    </row>
    <row r="326" spans="1:11" ht="30" customHeight="1">
      <c r="A326" s="54">
        <v>324</v>
      </c>
      <c r="B326" s="55" t="str">
        <f>IF(基础信息!B326="","",基础信息!B326)</f>
        <v/>
      </c>
      <c r="C326" s="56" t="str">
        <f>IF(B326="","",VLOOKUP(B326,基础信息!$B$3:$K$10000,2,0))</f>
        <v/>
      </c>
      <c r="D326" s="56" t="str">
        <f>IF(B326="","",VLOOKUP(B326,基础信息!$B$3:$K$10000,3,0))</f>
        <v/>
      </c>
      <c r="E326" s="57" t="str">
        <f>IF(B326="","",SUMIF(入库记录!$C$3:$C$10000,B326,入库记录!$F$3:$F$10000))</f>
        <v/>
      </c>
      <c r="F326" s="57" t="str">
        <f>IF(B326="","",SUMIF(领用记录!$E$3:$E$10000,B326,领用记录!$H$3:$H$10000))</f>
        <v/>
      </c>
      <c r="G326" s="57" t="str">
        <f t="shared" si="15"/>
        <v/>
      </c>
      <c r="H326" s="55" t="str">
        <f>IF(B326="","",VLOOKUP(B326,基础信息!$B$3:$K$10000,4,0))</f>
        <v/>
      </c>
      <c r="I326" s="55" t="str">
        <f t="shared" si="16"/>
        <v/>
      </c>
      <c r="J326" s="57" t="str">
        <f>IF(B326="","",VLOOKUP(B326,基础信息!$B$3:$K$10000,5,0))</f>
        <v/>
      </c>
      <c r="K326" s="65" t="str">
        <f t="shared" si="17"/>
        <v/>
      </c>
    </row>
    <row r="327" spans="1:11" ht="30" customHeight="1">
      <c r="A327" s="58">
        <v>325</v>
      </c>
      <c r="B327" s="59" t="str">
        <f>IF(基础信息!B327="","",基础信息!B327)</f>
        <v/>
      </c>
      <c r="C327" s="60" t="str">
        <f>IF(B327="","",VLOOKUP(B327,基础信息!$B$3:$K$10000,2,0))</f>
        <v/>
      </c>
      <c r="D327" s="60" t="str">
        <f>IF(B327="","",VLOOKUP(B327,基础信息!$B$3:$K$10000,3,0))</f>
        <v/>
      </c>
      <c r="E327" s="61" t="str">
        <f>IF(B327="","",SUMIF(入库记录!$C$3:$C$10000,B327,入库记录!$F$3:$F$10000))</f>
        <v/>
      </c>
      <c r="F327" s="61" t="str">
        <f>IF(B327="","",SUMIF(领用记录!$E$3:$E$10000,B327,领用记录!$H$3:$H$10000))</f>
        <v/>
      </c>
      <c r="G327" s="61" t="str">
        <f t="shared" si="15"/>
        <v/>
      </c>
      <c r="H327" s="59" t="str">
        <f>IF(B327="","",VLOOKUP(B327,基础信息!$B$3:$K$10000,4,0))</f>
        <v/>
      </c>
      <c r="I327" s="59" t="str">
        <f t="shared" si="16"/>
        <v/>
      </c>
      <c r="J327" s="61" t="str">
        <f>IF(B327="","",VLOOKUP(B327,基础信息!$B$3:$K$10000,5,0))</f>
        <v/>
      </c>
      <c r="K327" s="66" t="str">
        <f t="shared" si="17"/>
        <v/>
      </c>
    </row>
    <row r="328" spans="1:11" ht="30" customHeight="1">
      <c r="A328" s="54">
        <v>326</v>
      </c>
      <c r="B328" s="55" t="str">
        <f>IF(基础信息!B328="","",基础信息!B328)</f>
        <v/>
      </c>
      <c r="C328" s="56" t="str">
        <f>IF(B328="","",VLOOKUP(B328,基础信息!$B$3:$K$10000,2,0))</f>
        <v/>
      </c>
      <c r="D328" s="56" t="str">
        <f>IF(B328="","",VLOOKUP(B328,基础信息!$B$3:$K$10000,3,0))</f>
        <v/>
      </c>
      <c r="E328" s="57" t="str">
        <f>IF(B328="","",SUMIF(入库记录!$C$3:$C$10000,B328,入库记录!$F$3:$F$10000))</f>
        <v/>
      </c>
      <c r="F328" s="57" t="str">
        <f>IF(B328="","",SUMIF(领用记录!$E$3:$E$10000,B328,领用记录!$H$3:$H$10000))</f>
        <v/>
      </c>
      <c r="G328" s="57" t="str">
        <f t="shared" si="15"/>
        <v/>
      </c>
      <c r="H328" s="55" t="str">
        <f>IF(B328="","",VLOOKUP(B328,基础信息!$B$3:$K$10000,4,0))</f>
        <v/>
      </c>
      <c r="I328" s="55" t="str">
        <f t="shared" si="16"/>
        <v/>
      </c>
      <c r="J328" s="57" t="str">
        <f>IF(B328="","",VLOOKUP(B328,基础信息!$B$3:$K$10000,5,0))</f>
        <v/>
      </c>
      <c r="K328" s="65" t="str">
        <f t="shared" si="17"/>
        <v/>
      </c>
    </row>
    <row r="329" spans="1:11" ht="30" customHeight="1">
      <c r="A329" s="58">
        <v>327</v>
      </c>
      <c r="B329" s="59" t="str">
        <f>IF(基础信息!B329="","",基础信息!B329)</f>
        <v/>
      </c>
      <c r="C329" s="60" t="str">
        <f>IF(B329="","",VLOOKUP(B329,基础信息!$B$3:$K$10000,2,0))</f>
        <v/>
      </c>
      <c r="D329" s="60" t="str">
        <f>IF(B329="","",VLOOKUP(B329,基础信息!$B$3:$K$10000,3,0))</f>
        <v/>
      </c>
      <c r="E329" s="61" t="str">
        <f>IF(B329="","",SUMIF(入库记录!$C$3:$C$10000,B329,入库记录!$F$3:$F$10000))</f>
        <v/>
      </c>
      <c r="F329" s="61" t="str">
        <f>IF(B329="","",SUMIF(领用记录!$E$3:$E$10000,B329,领用记录!$H$3:$H$10000))</f>
        <v/>
      </c>
      <c r="G329" s="61" t="str">
        <f t="shared" si="15"/>
        <v/>
      </c>
      <c r="H329" s="59" t="str">
        <f>IF(B329="","",VLOOKUP(B329,基础信息!$B$3:$K$10000,4,0))</f>
        <v/>
      </c>
      <c r="I329" s="59" t="str">
        <f t="shared" si="16"/>
        <v/>
      </c>
      <c r="J329" s="61" t="str">
        <f>IF(B329="","",VLOOKUP(B329,基础信息!$B$3:$K$10000,5,0))</f>
        <v/>
      </c>
      <c r="K329" s="66" t="str">
        <f t="shared" si="17"/>
        <v/>
      </c>
    </row>
    <row r="330" spans="1:11" ht="30" customHeight="1">
      <c r="A330" s="54">
        <v>328</v>
      </c>
      <c r="B330" s="55" t="str">
        <f>IF(基础信息!B330="","",基础信息!B330)</f>
        <v/>
      </c>
      <c r="C330" s="56" t="str">
        <f>IF(B330="","",VLOOKUP(B330,基础信息!$B$3:$K$10000,2,0))</f>
        <v/>
      </c>
      <c r="D330" s="56" t="str">
        <f>IF(B330="","",VLOOKUP(B330,基础信息!$B$3:$K$10000,3,0))</f>
        <v/>
      </c>
      <c r="E330" s="57" t="str">
        <f>IF(B330="","",SUMIF(入库记录!$C$3:$C$10000,B330,入库记录!$F$3:$F$10000))</f>
        <v/>
      </c>
      <c r="F330" s="57" t="str">
        <f>IF(B330="","",SUMIF(领用记录!$E$3:$E$10000,B330,领用记录!$H$3:$H$10000))</f>
        <v/>
      </c>
      <c r="G330" s="57" t="str">
        <f t="shared" si="15"/>
        <v/>
      </c>
      <c r="H330" s="55" t="str">
        <f>IF(B330="","",VLOOKUP(B330,基础信息!$B$3:$K$10000,4,0))</f>
        <v/>
      </c>
      <c r="I330" s="55" t="str">
        <f t="shared" si="16"/>
        <v/>
      </c>
      <c r="J330" s="57" t="str">
        <f>IF(B330="","",VLOOKUP(B330,基础信息!$B$3:$K$10000,5,0))</f>
        <v/>
      </c>
      <c r="K330" s="65" t="str">
        <f t="shared" si="17"/>
        <v/>
      </c>
    </row>
    <row r="331" spans="1:11" ht="30" customHeight="1">
      <c r="A331" s="58">
        <v>329</v>
      </c>
      <c r="B331" s="59" t="str">
        <f>IF(基础信息!B331="","",基础信息!B331)</f>
        <v/>
      </c>
      <c r="C331" s="60" t="str">
        <f>IF(B331="","",VLOOKUP(B331,基础信息!$B$3:$K$10000,2,0))</f>
        <v/>
      </c>
      <c r="D331" s="60" t="str">
        <f>IF(B331="","",VLOOKUP(B331,基础信息!$B$3:$K$10000,3,0))</f>
        <v/>
      </c>
      <c r="E331" s="61" t="str">
        <f>IF(B331="","",SUMIF(入库记录!$C$3:$C$10000,B331,入库记录!$F$3:$F$10000))</f>
        <v/>
      </c>
      <c r="F331" s="61" t="str">
        <f>IF(B331="","",SUMIF(领用记录!$E$3:$E$10000,B331,领用记录!$H$3:$H$10000))</f>
        <v/>
      </c>
      <c r="G331" s="61" t="str">
        <f t="shared" si="15"/>
        <v/>
      </c>
      <c r="H331" s="59" t="str">
        <f>IF(B331="","",VLOOKUP(B331,基础信息!$B$3:$K$10000,4,0))</f>
        <v/>
      </c>
      <c r="I331" s="59" t="str">
        <f t="shared" si="16"/>
        <v/>
      </c>
      <c r="J331" s="61" t="str">
        <f>IF(B331="","",VLOOKUP(B331,基础信息!$B$3:$K$10000,5,0))</f>
        <v/>
      </c>
      <c r="K331" s="66" t="str">
        <f t="shared" si="17"/>
        <v/>
      </c>
    </row>
    <row r="332" spans="1:11" ht="30" customHeight="1">
      <c r="A332" s="54">
        <v>330</v>
      </c>
      <c r="B332" s="55" t="str">
        <f>IF(基础信息!B332="","",基础信息!B332)</f>
        <v/>
      </c>
      <c r="C332" s="56" t="str">
        <f>IF(B332="","",VLOOKUP(B332,基础信息!$B$3:$K$10000,2,0))</f>
        <v/>
      </c>
      <c r="D332" s="56" t="str">
        <f>IF(B332="","",VLOOKUP(B332,基础信息!$B$3:$K$10000,3,0))</f>
        <v/>
      </c>
      <c r="E332" s="57" t="str">
        <f>IF(B332="","",SUMIF(入库记录!$C$3:$C$10000,B332,入库记录!$F$3:$F$10000))</f>
        <v/>
      </c>
      <c r="F332" s="57" t="str">
        <f>IF(B332="","",SUMIF(领用记录!$E$3:$E$10000,B332,领用记录!$H$3:$H$10000))</f>
        <v/>
      </c>
      <c r="G332" s="57" t="str">
        <f t="shared" si="15"/>
        <v/>
      </c>
      <c r="H332" s="55" t="str">
        <f>IF(B332="","",VLOOKUP(B332,基础信息!$B$3:$K$10000,4,0))</f>
        <v/>
      </c>
      <c r="I332" s="55" t="str">
        <f t="shared" si="16"/>
        <v/>
      </c>
      <c r="J332" s="57" t="str">
        <f>IF(B332="","",VLOOKUP(B332,基础信息!$B$3:$K$10000,5,0))</f>
        <v/>
      </c>
      <c r="K332" s="65" t="str">
        <f t="shared" si="17"/>
        <v/>
      </c>
    </row>
    <row r="333" spans="1:11" ht="30" customHeight="1">
      <c r="A333" s="58">
        <v>331</v>
      </c>
      <c r="B333" s="59" t="str">
        <f>IF(基础信息!B333="","",基础信息!B333)</f>
        <v/>
      </c>
      <c r="C333" s="60" t="str">
        <f>IF(B333="","",VLOOKUP(B333,基础信息!$B$3:$K$10000,2,0))</f>
        <v/>
      </c>
      <c r="D333" s="60" t="str">
        <f>IF(B333="","",VLOOKUP(B333,基础信息!$B$3:$K$10000,3,0))</f>
        <v/>
      </c>
      <c r="E333" s="61" t="str">
        <f>IF(B333="","",SUMIF(入库记录!$C$3:$C$10000,B333,入库记录!$F$3:$F$10000))</f>
        <v/>
      </c>
      <c r="F333" s="61" t="str">
        <f>IF(B333="","",SUMIF(领用记录!$E$3:$E$10000,B333,领用记录!$H$3:$H$10000))</f>
        <v/>
      </c>
      <c r="G333" s="61" t="str">
        <f t="shared" si="15"/>
        <v/>
      </c>
      <c r="H333" s="59" t="str">
        <f>IF(B333="","",VLOOKUP(B333,基础信息!$B$3:$K$10000,4,0))</f>
        <v/>
      </c>
      <c r="I333" s="59" t="str">
        <f t="shared" si="16"/>
        <v/>
      </c>
      <c r="J333" s="61" t="str">
        <f>IF(B333="","",VLOOKUP(B333,基础信息!$B$3:$K$10000,5,0))</f>
        <v/>
      </c>
      <c r="K333" s="66" t="str">
        <f t="shared" si="17"/>
        <v/>
      </c>
    </row>
    <row r="334" spans="1:11" ht="30" customHeight="1">
      <c r="A334" s="54">
        <v>332</v>
      </c>
      <c r="B334" s="55" t="str">
        <f>IF(基础信息!B334="","",基础信息!B334)</f>
        <v/>
      </c>
      <c r="C334" s="56" t="str">
        <f>IF(B334="","",VLOOKUP(B334,基础信息!$B$3:$K$10000,2,0))</f>
        <v/>
      </c>
      <c r="D334" s="56" t="str">
        <f>IF(B334="","",VLOOKUP(B334,基础信息!$B$3:$K$10000,3,0))</f>
        <v/>
      </c>
      <c r="E334" s="57" t="str">
        <f>IF(B334="","",SUMIF(入库记录!$C$3:$C$10000,B334,入库记录!$F$3:$F$10000))</f>
        <v/>
      </c>
      <c r="F334" s="57" t="str">
        <f>IF(B334="","",SUMIF(领用记录!$E$3:$E$10000,B334,领用记录!$H$3:$H$10000))</f>
        <v/>
      </c>
      <c r="G334" s="57" t="str">
        <f t="shared" si="15"/>
        <v/>
      </c>
      <c r="H334" s="55" t="str">
        <f>IF(B334="","",VLOOKUP(B334,基础信息!$B$3:$K$10000,4,0))</f>
        <v/>
      </c>
      <c r="I334" s="55" t="str">
        <f t="shared" si="16"/>
        <v/>
      </c>
      <c r="J334" s="57" t="str">
        <f>IF(B334="","",VLOOKUP(B334,基础信息!$B$3:$K$10000,5,0))</f>
        <v/>
      </c>
      <c r="K334" s="65" t="str">
        <f t="shared" si="17"/>
        <v/>
      </c>
    </row>
    <row r="335" spans="1:11" ht="30" customHeight="1">
      <c r="A335" s="58">
        <v>333</v>
      </c>
      <c r="B335" s="59" t="str">
        <f>IF(基础信息!B335="","",基础信息!B335)</f>
        <v/>
      </c>
      <c r="C335" s="60" t="str">
        <f>IF(B335="","",VLOOKUP(B335,基础信息!$B$3:$K$10000,2,0))</f>
        <v/>
      </c>
      <c r="D335" s="60" t="str">
        <f>IF(B335="","",VLOOKUP(B335,基础信息!$B$3:$K$10000,3,0))</f>
        <v/>
      </c>
      <c r="E335" s="61" t="str">
        <f>IF(B335="","",SUMIF(入库记录!$C$3:$C$10000,B335,入库记录!$F$3:$F$10000))</f>
        <v/>
      </c>
      <c r="F335" s="61" t="str">
        <f>IF(B335="","",SUMIF(领用记录!$E$3:$E$10000,B335,领用记录!$H$3:$H$10000))</f>
        <v/>
      </c>
      <c r="G335" s="61" t="str">
        <f t="shared" si="18" ref="G335:G398">IF(B335="","",E335-F335)</f>
        <v/>
      </c>
      <c r="H335" s="59" t="str">
        <f>IF(B335="","",VLOOKUP(B335,基础信息!$B$3:$K$10000,4,0))</f>
        <v/>
      </c>
      <c r="I335" s="59" t="str">
        <f t="shared" si="19" ref="I335:I398">IF(G335="","",G335*H335)</f>
        <v/>
      </c>
      <c r="J335" s="61" t="str">
        <f>IF(B335="","",VLOOKUP(B335,基础信息!$B$3:$K$10000,5,0))</f>
        <v/>
      </c>
      <c r="K335" s="66" t="str">
        <f t="shared" si="20" ref="K335:K398">IF(C335="","",IF(G335&lt;J335,"需要备货",""))</f>
        <v/>
      </c>
    </row>
    <row r="336" spans="1:11" ht="30" customHeight="1">
      <c r="A336" s="54">
        <v>334</v>
      </c>
      <c r="B336" s="55" t="str">
        <f>IF(基础信息!B336="","",基础信息!B336)</f>
        <v/>
      </c>
      <c r="C336" s="56" t="str">
        <f>IF(B336="","",VLOOKUP(B336,基础信息!$B$3:$K$10000,2,0))</f>
        <v/>
      </c>
      <c r="D336" s="56" t="str">
        <f>IF(B336="","",VLOOKUP(B336,基础信息!$B$3:$K$10000,3,0))</f>
        <v/>
      </c>
      <c r="E336" s="57" t="str">
        <f>IF(B336="","",SUMIF(入库记录!$C$3:$C$10000,B336,入库记录!$F$3:$F$10000))</f>
        <v/>
      </c>
      <c r="F336" s="57" t="str">
        <f>IF(B336="","",SUMIF(领用记录!$E$3:$E$10000,B336,领用记录!$H$3:$H$10000))</f>
        <v/>
      </c>
      <c r="G336" s="57" t="str">
        <f t="shared" si="18"/>
        <v/>
      </c>
      <c r="H336" s="55" t="str">
        <f>IF(B336="","",VLOOKUP(B336,基础信息!$B$3:$K$10000,4,0))</f>
        <v/>
      </c>
      <c r="I336" s="55" t="str">
        <f t="shared" si="19"/>
        <v/>
      </c>
      <c r="J336" s="57" t="str">
        <f>IF(B336="","",VLOOKUP(B336,基础信息!$B$3:$K$10000,5,0))</f>
        <v/>
      </c>
      <c r="K336" s="65" t="str">
        <f t="shared" si="20"/>
        <v/>
      </c>
    </row>
    <row r="337" spans="1:11" ht="30" customHeight="1">
      <c r="A337" s="58">
        <v>335</v>
      </c>
      <c r="B337" s="59" t="str">
        <f>IF(基础信息!B337="","",基础信息!B337)</f>
        <v/>
      </c>
      <c r="C337" s="60" t="str">
        <f>IF(B337="","",VLOOKUP(B337,基础信息!$B$3:$K$10000,2,0))</f>
        <v/>
      </c>
      <c r="D337" s="60" t="str">
        <f>IF(B337="","",VLOOKUP(B337,基础信息!$B$3:$K$10000,3,0))</f>
        <v/>
      </c>
      <c r="E337" s="61" t="str">
        <f>IF(B337="","",SUMIF(入库记录!$C$3:$C$10000,B337,入库记录!$F$3:$F$10000))</f>
        <v/>
      </c>
      <c r="F337" s="61" t="str">
        <f>IF(B337="","",SUMIF(领用记录!$E$3:$E$10000,B337,领用记录!$H$3:$H$10000))</f>
        <v/>
      </c>
      <c r="G337" s="61" t="str">
        <f t="shared" si="18"/>
        <v/>
      </c>
      <c r="H337" s="59" t="str">
        <f>IF(B337="","",VLOOKUP(B337,基础信息!$B$3:$K$10000,4,0))</f>
        <v/>
      </c>
      <c r="I337" s="59" t="str">
        <f t="shared" si="19"/>
        <v/>
      </c>
      <c r="J337" s="61" t="str">
        <f>IF(B337="","",VLOOKUP(B337,基础信息!$B$3:$K$10000,5,0))</f>
        <v/>
      </c>
      <c r="K337" s="66" t="str">
        <f t="shared" si="20"/>
        <v/>
      </c>
    </row>
    <row r="338" spans="1:11" ht="30" customHeight="1">
      <c r="A338" s="54">
        <v>336</v>
      </c>
      <c r="B338" s="55" t="str">
        <f>IF(基础信息!B338="","",基础信息!B338)</f>
        <v/>
      </c>
      <c r="C338" s="56" t="str">
        <f>IF(B338="","",VLOOKUP(B338,基础信息!$B$3:$K$10000,2,0))</f>
        <v/>
      </c>
      <c r="D338" s="56" t="str">
        <f>IF(B338="","",VLOOKUP(B338,基础信息!$B$3:$K$10000,3,0))</f>
        <v/>
      </c>
      <c r="E338" s="57" t="str">
        <f>IF(B338="","",SUMIF(入库记录!$C$3:$C$10000,B338,入库记录!$F$3:$F$10000))</f>
        <v/>
      </c>
      <c r="F338" s="57" t="str">
        <f>IF(B338="","",SUMIF(领用记录!$E$3:$E$10000,B338,领用记录!$H$3:$H$10000))</f>
        <v/>
      </c>
      <c r="G338" s="57" t="str">
        <f t="shared" si="18"/>
        <v/>
      </c>
      <c r="H338" s="55" t="str">
        <f>IF(B338="","",VLOOKUP(B338,基础信息!$B$3:$K$10000,4,0))</f>
        <v/>
      </c>
      <c r="I338" s="55" t="str">
        <f t="shared" si="19"/>
        <v/>
      </c>
      <c r="J338" s="57" t="str">
        <f>IF(B338="","",VLOOKUP(B338,基础信息!$B$3:$K$10000,5,0))</f>
        <v/>
      </c>
      <c r="K338" s="65" t="str">
        <f t="shared" si="20"/>
        <v/>
      </c>
    </row>
    <row r="339" spans="1:11" ht="30" customHeight="1">
      <c r="A339" s="58">
        <v>337</v>
      </c>
      <c r="B339" s="59" t="str">
        <f>IF(基础信息!B339="","",基础信息!B339)</f>
        <v/>
      </c>
      <c r="C339" s="60" t="str">
        <f>IF(B339="","",VLOOKUP(B339,基础信息!$B$3:$K$10000,2,0))</f>
        <v/>
      </c>
      <c r="D339" s="60" t="str">
        <f>IF(B339="","",VLOOKUP(B339,基础信息!$B$3:$K$10000,3,0))</f>
        <v/>
      </c>
      <c r="E339" s="61" t="str">
        <f>IF(B339="","",SUMIF(入库记录!$C$3:$C$10000,B339,入库记录!$F$3:$F$10000))</f>
        <v/>
      </c>
      <c r="F339" s="61" t="str">
        <f>IF(B339="","",SUMIF(领用记录!$E$3:$E$10000,B339,领用记录!$H$3:$H$10000))</f>
        <v/>
      </c>
      <c r="G339" s="61" t="str">
        <f t="shared" si="18"/>
        <v/>
      </c>
      <c r="H339" s="59" t="str">
        <f>IF(B339="","",VLOOKUP(B339,基础信息!$B$3:$K$10000,4,0))</f>
        <v/>
      </c>
      <c r="I339" s="59" t="str">
        <f t="shared" si="19"/>
        <v/>
      </c>
      <c r="J339" s="61" t="str">
        <f>IF(B339="","",VLOOKUP(B339,基础信息!$B$3:$K$10000,5,0))</f>
        <v/>
      </c>
      <c r="K339" s="66" t="str">
        <f t="shared" si="20"/>
        <v/>
      </c>
    </row>
    <row r="340" spans="1:11" ht="30" customHeight="1">
      <c r="A340" s="54">
        <v>338</v>
      </c>
      <c r="B340" s="55" t="str">
        <f>IF(基础信息!B340="","",基础信息!B340)</f>
        <v/>
      </c>
      <c r="C340" s="56" t="str">
        <f>IF(B340="","",VLOOKUP(B340,基础信息!$B$3:$K$10000,2,0))</f>
        <v/>
      </c>
      <c r="D340" s="56" t="str">
        <f>IF(B340="","",VLOOKUP(B340,基础信息!$B$3:$K$10000,3,0))</f>
        <v/>
      </c>
      <c r="E340" s="57" t="str">
        <f>IF(B340="","",SUMIF(入库记录!$C$3:$C$10000,B340,入库记录!$F$3:$F$10000))</f>
        <v/>
      </c>
      <c r="F340" s="57" t="str">
        <f>IF(B340="","",SUMIF(领用记录!$E$3:$E$10000,B340,领用记录!$H$3:$H$10000))</f>
        <v/>
      </c>
      <c r="G340" s="57" t="str">
        <f t="shared" si="18"/>
        <v/>
      </c>
      <c r="H340" s="55" t="str">
        <f>IF(B340="","",VLOOKUP(B340,基础信息!$B$3:$K$10000,4,0))</f>
        <v/>
      </c>
      <c r="I340" s="55" t="str">
        <f t="shared" si="19"/>
        <v/>
      </c>
      <c r="J340" s="57" t="str">
        <f>IF(B340="","",VLOOKUP(B340,基础信息!$B$3:$K$10000,5,0))</f>
        <v/>
      </c>
      <c r="K340" s="65" t="str">
        <f t="shared" si="20"/>
        <v/>
      </c>
    </row>
    <row r="341" spans="1:11" ht="30" customHeight="1">
      <c r="A341" s="58">
        <v>339</v>
      </c>
      <c r="B341" s="59" t="str">
        <f>IF(基础信息!B341="","",基础信息!B341)</f>
        <v/>
      </c>
      <c r="C341" s="60" t="str">
        <f>IF(B341="","",VLOOKUP(B341,基础信息!$B$3:$K$10000,2,0))</f>
        <v/>
      </c>
      <c r="D341" s="60" t="str">
        <f>IF(B341="","",VLOOKUP(B341,基础信息!$B$3:$K$10000,3,0))</f>
        <v/>
      </c>
      <c r="E341" s="61" t="str">
        <f>IF(B341="","",SUMIF(入库记录!$C$3:$C$10000,B341,入库记录!$F$3:$F$10000))</f>
        <v/>
      </c>
      <c r="F341" s="61" t="str">
        <f>IF(B341="","",SUMIF(领用记录!$E$3:$E$10000,B341,领用记录!$H$3:$H$10000))</f>
        <v/>
      </c>
      <c r="G341" s="61" t="str">
        <f t="shared" si="18"/>
        <v/>
      </c>
      <c r="H341" s="59" t="str">
        <f>IF(B341="","",VLOOKUP(B341,基础信息!$B$3:$K$10000,4,0))</f>
        <v/>
      </c>
      <c r="I341" s="59" t="str">
        <f t="shared" si="19"/>
        <v/>
      </c>
      <c r="J341" s="61" t="str">
        <f>IF(B341="","",VLOOKUP(B341,基础信息!$B$3:$K$10000,5,0))</f>
        <v/>
      </c>
      <c r="K341" s="66" t="str">
        <f t="shared" si="20"/>
        <v/>
      </c>
    </row>
    <row r="342" spans="1:11" ht="30" customHeight="1">
      <c r="A342" s="54">
        <v>340</v>
      </c>
      <c r="B342" s="55" t="str">
        <f>IF(基础信息!B342="","",基础信息!B342)</f>
        <v/>
      </c>
      <c r="C342" s="56" t="str">
        <f>IF(B342="","",VLOOKUP(B342,基础信息!$B$3:$K$10000,2,0))</f>
        <v/>
      </c>
      <c r="D342" s="56" t="str">
        <f>IF(B342="","",VLOOKUP(B342,基础信息!$B$3:$K$10000,3,0))</f>
        <v/>
      </c>
      <c r="E342" s="57" t="str">
        <f>IF(B342="","",SUMIF(入库记录!$C$3:$C$10000,B342,入库记录!$F$3:$F$10000))</f>
        <v/>
      </c>
      <c r="F342" s="57" t="str">
        <f>IF(B342="","",SUMIF(领用记录!$E$3:$E$10000,B342,领用记录!$H$3:$H$10000))</f>
        <v/>
      </c>
      <c r="G342" s="57" t="str">
        <f t="shared" si="18"/>
        <v/>
      </c>
      <c r="H342" s="55" t="str">
        <f>IF(B342="","",VLOOKUP(B342,基础信息!$B$3:$K$10000,4,0))</f>
        <v/>
      </c>
      <c r="I342" s="55" t="str">
        <f t="shared" si="19"/>
        <v/>
      </c>
      <c r="J342" s="57" t="str">
        <f>IF(B342="","",VLOOKUP(B342,基础信息!$B$3:$K$10000,5,0))</f>
        <v/>
      </c>
      <c r="K342" s="65" t="str">
        <f t="shared" si="20"/>
        <v/>
      </c>
    </row>
    <row r="343" spans="1:11" ht="30" customHeight="1">
      <c r="A343" s="58">
        <v>341</v>
      </c>
      <c r="B343" s="59" t="str">
        <f>IF(基础信息!B343="","",基础信息!B343)</f>
        <v/>
      </c>
      <c r="C343" s="60" t="str">
        <f>IF(B343="","",VLOOKUP(B343,基础信息!$B$3:$K$10000,2,0))</f>
        <v/>
      </c>
      <c r="D343" s="60" t="str">
        <f>IF(B343="","",VLOOKUP(B343,基础信息!$B$3:$K$10000,3,0))</f>
        <v/>
      </c>
      <c r="E343" s="61" t="str">
        <f>IF(B343="","",SUMIF(入库记录!$C$3:$C$10000,B343,入库记录!$F$3:$F$10000))</f>
        <v/>
      </c>
      <c r="F343" s="61" t="str">
        <f>IF(B343="","",SUMIF(领用记录!$E$3:$E$10000,B343,领用记录!$H$3:$H$10000))</f>
        <v/>
      </c>
      <c r="G343" s="61" t="str">
        <f t="shared" si="18"/>
        <v/>
      </c>
      <c r="H343" s="59" t="str">
        <f>IF(B343="","",VLOOKUP(B343,基础信息!$B$3:$K$10000,4,0))</f>
        <v/>
      </c>
      <c r="I343" s="59" t="str">
        <f t="shared" si="19"/>
        <v/>
      </c>
      <c r="J343" s="61" t="str">
        <f>IF(B343="","",VLOOKUP(B343,基础信息!$B$3:$K$10000,5,0))</f>
        <v/>
      </c>
      <c r="K343" s="66" t="str">
        <f t="shared" si="20"/>
        <v/>
      </c>
    </row>
    <row r="344" spans="1:11" ht="30" customHeight="1">
      <c r="A344" s="54">
        <v>342</v>
      </c>
      <c r="B344" s="55" t="str">
        <f>IF(基础信息!B344="","",基础信息!B344)</f>
        <v/>
      </c>
      <c r="C344" s="56" t="str">
        <f>IF(B344="","",VLOOKUP(B344,基础信息!$B$3:$K$10000,2,0))</f>
        <v/>
      </c>
      <c r="D344" s="56" t="str">
        <f>IF(B344="","",VLOOKUP(B344,基础信息!$B$3:$K$10000,3,0))</f>
        <v/>
      </c>
      <c r="E344" s="57" t="str">
        <f>IF(B344="","",SUMIF(入库记录!$C$3:$C$10000,B344,入库记录!$F$3:$F$10000))</f>
        <v/>
      </c>
      <c r="F344" s="57" t="str">
        <f>IF(B344="","",SUMIF(领用记录!$E$3:$E$10000,B344,领用记录!$H$3:$H$10000))</f>
        <v/>
      </c>
      <c r="G344" s="57" t="str">
        <f t="shared" si="18"/>
        <v/>
      </c>
      <c r="H344" s="55" t="str">
        <f>IF(B344="","",VLOOKUP(B344,基础信息!$B$3:$K$10000,4,0))</f>
        <v/>
      </c>
      <c r="I344" s="55" t="str">
        <f t="shared" si="19"/>
        <v/>
      </c>
      <c r="J344" s="57" t="str">
        <f>IF(B344="","",VLOOKUP(B344,基础信息!$B$3:$K$10000,5,0))</f>
        <v/>
      </c>
      <c r="K344" s="65" t="str">
        <f t="shared" si="20"/>
        <v/>
      </c>
    </row>
    <row r="345" spans="1:11" ht="30" customHeight="1">
      <c r="A345" s="58">
        <v>343</v>
      </c>
      <c r="B345" s="59" t="str">
        <f>IF(基础信息!B345="","",基础信息!B345)</f>
        <v/>
      </c>
      <c r="C345" s="60" t="str">
        <f>IF(B345="","",VLOOKUP(B345,基础信息!$B$3:$K$10000,2,0))</f>
        <v/>
      </c>
      <c r="D345" s="60" t="str">
        <f>IF(B345="","",VLOOKUP(B345,基础信息!$B$3:$K$10000,3,0))</f>
        <v/>
      </c>
      <c r="E345" s="61" t="str">
        <f>IF(B345="","",SUMIF(入库记录!$C$3:$C$10000,B345,入库记录!$F$3:$F$10000))</f>
        <v/>
      </c>
      <c r="F345" s="61" t="str">
        <f>IF(B345="","",SUMIF(领用记录!$E$3:$E$10000,B345,领用记录!$H$3:$H$10000))</f>
        <v/>
      </c>
      <c r="G345" s="61" t="str">
        <f t="shared" si="18"/>
        <v/>
      </c>
      <c r="H345" s="59" t="str">
        <f>IF(B345="","",VLOOKUP(B345,基础信息!$B$3:$K$10000,4,0))</f>
        <v/>
      </c>
      <c r="I345" s="59" t="str">
        <f t="shared" si="19"/>
        <v/>
      </c>
      <c r="J345" s="61" t="str">
        <f>IF(B345="","",VLOOKUP(B345,基础信息!$B$3:$K$10000,5,0))</f>
        <v/>
      </c>
      <c r="K345" s="66" t="str">
        <f t="shared" si="20"/>
        <v/>
      </c>
    </row>
    <row r="346" spans="1:11" ht="30" customHeight="1">
      <c r="A346" s="54">
        <v>344</v>
      </c>
      <c r="B346" s="55" t="str">
        <f>IF(基础信息!B346="","",基础信息!B346)</f>
        <v/>
      </c>
      <c r="C346" s="56" t="str">
        <f>IF(B346="","",VLOOKUP(B346,基础信息!$B$3:$K$10000,2,0))</f>
        <v/>
      </c>
      <c r="D346" s="56" t="str">
        <f>IF(B346="","",VLOOKUP(B346,基础信息!$B$3:$K$10000,3,0))</f>
        <v/>
      </c>
      <c r="E346" s="57" t="str">
        <f>IF(B346="","",SUMIF(入库记录!$C$3:$C$10000,B346,入库记录!$F$3:$F$10000))</f>
        <v/>
      </c>
      <c r="F346" s="57" t="str">
        <f>IF(B346="","",SUMIF(领用记录!$E$3:$E$10000,B346,领用记录!$H$3:$H$10000))</f>
        <v/>
      </c>
      <c r="G346" s="57" t="str">
        <f t="shared" si="18"/>
        <v/>
      </c>
      <c r="H346" s="55" t="str">
        <f>IF(B346="","",VLOOKUP(B346,基础信息!$B$3:$K$10000,4,0))</f>
        <v/>
      </c>
      <c r="I346" s="55" t="str">
        <f t="shared" si="19"/>
        <v/>
      </c>
      <c r="J346" s="57" t="str">
        <f>IF(B346="","",VLOOKUP(B346,基础信息!$B$3:$K$10000,5,0))</f>
        <v/>
      </c>
      <c r="K346" s="65" t="str">
        <f t="shared" si="20"/>
        <v/>
      </c>
    </row>
    <row r="347" spans="1:11" ht="30" customHeight="1">
      <c r="A347" s="58">
        <v>345</v>
      </c>
      <c r="B347" s="59" t="str">
        <f>IF(基础信息!B347="","",基础信息!B347)</f>
        <v/>
      </c>
      <c r="C347" s="60" t="str">
        <f>IF(B347="","",VLOOKUP(B347,基础信息!$B$3:$K$10000,2,0))</f>
        <v/>
      </c>
      <c r="D347" s="60" t="str">
        <f>IF(B347="","",VLOOKUP(B347,基础信息!$B$3:$K$10000,3,0))</f>
        <v/>
      </c>
      <c r="E347" s="61" t="str">
        <f>IF(B347="","",SUMIF(入库记录!$C$3:$C$10000,B347,入库记录!$F$3:$F$10000))</f>
        <v/>
      </c>
      <c r="F347" s="61" t="str">
        <f>IF(B347="","",SUMIF(领用记录!$E$3:$E$10000,B347,领用记录!$H$3:$H$10000))</f>
        <v/>
      </c>
      <c r="G347" s="61" t="str">
        <f t="shared" si="18"/>
        <v/>
      </c>
      <c r="H347" s="59" t="str">
        <f>IF(B347="","",VLOOKUP(B347,基础信息!$B$3:$K$10000,4,0))</f>
        <v/>
      </c>
      <c r="I347" s="59" t="str">
        <f t="shared" si="19"/>
        <v/>
      </c>
      <c r="J347" s="61" t="str">
        <f>IF(B347="","",VLOOKUP(B347,基础信息!$B$3:$K$10000,5,0))</f>
        <v/>
      </c>
      <c r="K347" s="66" t="str">
        <f t="shared" si="20"/>
        <v/>
      </c>
    </row>
    <row r="348" spans="1:11" ht="30" customHeight="1">
      <c r="A348" s="54">
        <v>346</v>
      </c>
      <c r="B348" s="55" t="str">
        <f>IF(基础信息!B348="","",基础信息!B348)</f>
        <v/>
      </c>
      <c r="C348" s="56" t="str">
        <f>IF(B348="","",VLOOKUP(B348,基础信息!$B$3:$K$10000,2,0))</f>
        <v/>
      </c>
      <c r="D348" s="56" t="str">
        <f>IF(B348="","",VLOOKUP(B348,基础信息!$B$3:$K$10000,3,0))</f>
        <v/>
      </c>
      <c r="E348" s="57" t="str">
        <f>IF(B348="","",SUMIF(入库记录!$C$3:$C$10000,B348,入库记录!$F$3:$F$10000))</f>
        <v/>
      </c>
      <c r="F348" s="57" t="str">
        <f>IF(B348="","",SUMIF(领用记录!$E$3:$E$10000,B348,领用记录!$H$3:$H$10000))</f>
        <v/>
      </c>
      <c r="G348" s="57" t="str">
        <f t="shared" si="18"/>
        <v/>
      </c>
      <c r="H348" s="55" t="str">
        <f>IF(B348="","",VLOOKUP(B348,基础信息!$B$3:$K$10000,4,0))</f>
        <v/>
      </c>
      <c r="I348" s="55" t="str">
        <f t="shared" si="19"/>
        <v/>
      </c>
      <c r="J348" s="57" t="str">
        <f>IF(B348="","",VLOOKUP(B348,基础信息!$B$3:$K$10000,5,0))</f>
        <v/>
      </c>
      <c r="K348" s="65" t="str">
        <f t="shared" si="20"/>
        <v/>
      </c>
    </row>
    <row r="349" spans="1:11" ht="30" customHeight="1">
      <c r="A349" s="58">
        <v>347</v>
      </c>
      <c r="B349" s="59" t="str">
        <f>IF(基础信息!B349="","",基础信息!B349)</f>
        <v/>
      </c>
      <c r="C349" s="60" t="str">
        <f>IF(B349="","",VLOOKUP(B349,基础信息!$B$3:$K$10000,2,0))</f>
        <v/>
      </c>
      <c r="D349" s="60" t="str">
        <f>IF(B349="","",VLOOKUP(B349,基础信息!$B$3:$K$10000,3,0))</f>
        <v/>
      </c>
      <c r="E349" s="61" t="str">
        <f>IF(B349="","",SUMIF(入库记录!$C$3:$C$10000,B349,入库记录!$F$3:$F$10000))</f>
        <v/>
      </c>
      <c r="F349" s="61" t="str">
        <f>IF(B349="","",SUMIF(领用记录!$E$3:$E$10000,B349,领用记录!$H$3:$H$10000))</f>
        <v/>
      </c>
      <c r="G349" s="61" t="str">
        <f t="shared" si="18"/>
        <v/>
      </c>
      <c r="H349" s="59" t="str">
        <f>IF(B349="","",VLOOKUP(B349,基础信息!$B$3:$K$10000,4,0))</f>
        <v/>
      </c>
      <c r="I349" s="59" t="str">
        <f t="shared" si="19"/>
        <v/>
      </c>
      <c r="J349" s="61" t="str">
        <f>IF(B349="","",VLOOKUP(B349,基础信息!$B$3:$K$10000,5,0))</f>
        <v/>
      </c>
      <c r="K349" s="66" t="str">
        <f t="shared" si="20"/>
        <v/>
      </c>
    </row>
    <row r="350" spans="1:11" ht="30" customHeight="1">
      <c r="A350" s="54">
        <v>348</v>
      </c>
      <c r="B350" s="55" t="str">
        <f>IF(基础信息!B350="","",基础信息!B350)</f>
        <v/>
      </c>
      <c r="C350" s="56" t="str">
        <f>IF(B350="","",VLOOKUP(B350,基础信息!$B$3:$K$10000,2,0))</f>
        <v/>
      </c>
      <c r="D350" s="56" t="str">
        <f>IF(B350="","",VLOOKUP(B350,基础信息!$B$3:$K$10000,3,0))</f>
        <v/>
      </c>
      <c r="E350" s="57" t="str">
        <f>IF(B350="","",SUMIF(入库记录!$C$3:$C$10000,B350,入库记录!$F$3:$F$10000))</f>
        <v/>
      </c>
      <c r="F350" s="57" t="str">
        <f>IF(B350="","",SUMIF(领用记录!$E$3:$E$10000,B350,领用记录!$H$3:$H$10000))</f>
        <v/>
      </c>
      <c r="G350" s="57" t="str">
        <f t="shared" si="18"/>
        <v/>
      </c>
      <c r="H350" s="55" t="str">
        <f>IF(B350="","",VLOOKUP(B350,基础信息!$B$3:$K$10000,4,0))</f>
        <v/>
      </c>
      <c r="I350" s="55" t="str">
        <f t="shared" si="19"/>
        <v/>
      </c>
      <c r="J350" s="57" t="str">
        <f>IF(B350="","",VLOOKUP(B350,基础信息!$B$3:$K$10000,5,0))</f>
        <v/>
      </c>
      <c r="K350" s="65" t="str">
        <f t="shared" si="20"/>
        <v/>
      </c>
    </row>
    <row r="351" spans="1:11" ht="30" customHeight="1">
      <c r="A351" s="58">
        <v>349</v>
      </c>
      <c r="B351" s="59" t="str">
        <f>IF(基础信息!B351="","",基础信息!B351)</f>
        <v/>
      </c>
      <c r="C351" s="60" t="str">
        <f>IF(B351="","",VLOOKUP(B351,基础信息!$B$3:$K$10000,2,0))</f>
        <v/>
      </c>
      <c r="D351" s="60" t="str">
        <f>IF(B351="","",VLOOKUP(B351,基础信息!$B$3:$K$10000,3,0))</f>
        <v/>
      </c>
      <c r="E351" s="61" t="str">
        <f>IF(B351="","",SUMIF(入库记录!$C$3:$C$10000,B351,入库记录!$F$3:$F$10000))</f>
        <v/>
      </c>
      <c r="F351" s="61" t="str">
        <f>IF(B351="","",SUMIF(领用记录!$E$3:$E$10000,B351,领用记录!$H$3:$H$10000))</f>
        <v/>
      </c>
      <c r="G351" s="61" t="str">
        <f t="shared" si="18"/>
        <v/>
      </c>
      <c r="H351" s="59" t="str">
        <f>IF(B351="","",VLOOKUP(B351,基础信息!$B$3:$K$10000,4,0))</f>
        <v/>
      </c>
      <c r="I351" s="59" t="str">
        <f t="shared" si="19"/>
        <v/>
      </c>
      <c r="J351" s="61" t="str">
        <f>IF(B351="","",VLOOKUP(B351,基础信息!$B$3:$K$10000,5,0))</f>
        <v/>
      </c>
      <c r="K351" s="66" t="str">
        <f t="shared" si="20"/>
        <v/>
      </c>
    </row>
    <row r="352" spans="1:11" ht="30" customHeight="1">
      <c r="A352" s="54">
        <v>350</v>
      </c>
      <c r="B352" s="55" t="str">
        <f>IF(基础信息!B352="","",基础信息!B352)</f>
        <v/>
      </c>
      <c r="C352" s="56" t="str">
        <f>IF(B352="","",VLOOKUP(B352,基础信息!$B$3:$K$10000,2,0))</f>
        <v/>
      </c>
      <c r="D352" s="56" t="str">
        <f>IF(B352="","",VLOOKUP(B352,基础信息!$B$3:$K$10000,3,0))</f>
        <v/>
      </c>
      <c r="E352" s="57" t="str">
        <f>IF(B352="","",SUMIF(入库记录!$C$3:$C$10000,B352,入库记录!$F$3:$F$10000))</f>
        <v/>
      </c>
      <c r="F352" s="57" t="str">
        <f>IF(B352="","",SUMIF(领用记录!$E$3:$E$10000,B352,领用记录!$H$3:$H$10000))</f>
        <v/>
      </c>
      <c r="G352" s="57" t="str">
        <f t="shared" si="18"/>
        <v/>
      </c>
      <c r="H352" s="55" t="str">
        <f>IF(B352="","",VLOOKUP(B352,基础信息!$B$3:$K$10000,4,0))</f>
        <v/>
      </c>
      <c r="I352" s="55" t="str">
        <f t="shared" si="19"/>
        <v/>
      </c>
      <c r="J352" s="57" t="str">
        <f>IF(B352="","",VLOOKUP(B352,基础信息!$B$3:$K$10000,5,0))</f>
        <v/>
      </c>
      <c r="K352" s="65" t="str">
        <f t="shared" si="20"/>
        <v/>
      </c>
    </row>
    <row r="353" spans="1:11" ht="30" customHeight="1">
      <c r="A353" s="58">
        <v>351</v>
      </c>
      <c r="B353" s="59" t="str">
        <f>IF(基础信息!B353="","",基础信息!B353)</f>
        <v/>
      </c>
      <c r="C353" s="60" t="str">
        <f>IF(B353="","",VLOOKUP(B353,基础信息!$B$3:$K$10000,2,0))</f>
        <v/>
      </c>
      <c r="D353" s="60" t="str">
        <f>IF(B353="","",VLOOKUP(B353,基础信息!$B$3:$K$10000,3,0))</f>
        <v/>
      </c>
      <c r="E353" s="61" t="str">
        <f>IF(B353="","",SUMIF(入库记录!$C$3:$C$10000,B353,入库记录!$F$3:$F$10000))</f>
        <v/>
      </c>
      <c r="F353" s="61" t="str">
        <f>IF(B353="","",SUMIF(领用记录!$E$3:$E$10000,B353,领用记录!$H$3:$H$10000))</f>
        <v/>
      </c>
      <c r="G353" s="61" t="str">
        <f t="shared" si="18"/>
        <v/>
      </c>
      <c r="H353" s="59" t="str">
        <f>IF(B353="","",VLOOKUP(B353,基础信息!$B$3:$K$10000,4,0))</f>
        <v/>
      </c>
      <c r="I353" s="59" t="str">
        <f t="shared" si="19"/>
        <v/>
      </c>
      <c r="J353" s="61" t="str">
        <f>IF(B353="","",VLOOKUP(B353,基础信息!$B$3:$K$10000,5,0))</f>
        <v/>
      </c>
      <c r="K353" s="66" t="str">
        <f t="shared" si="20"/>
        <v/>
      </c>
    </row>
    <row r="354" spans="1:11" ht="30" customHeight="1">
      <c r="A354" s="54">
        <v>352</v>
      </c>
      <c r="B354" s="55" t="str">
        <f>IF(基础信息!B354="","",基础信息!B354)</f>
        <v/>
      </c>
      <c r="C354" s="56" t="str">
        <f>IF(B354="","",VLOOKUP(B354,基础信息!$B$3:$K$10000,2,0))</f>
        <v/>
      </c>
      <c r="D354" s="56" t="str">
        <f>IF(B354="","",VLOOKUP(B354,基础信息!$B$3:$K$10000,3,0))</f>
        <v/>
      </c>
      <c r="E354" s="57" t="str">
        <f>IF(B354="","",SUMIF(入库记录!$C$3:$C$10000,B354,入库记录!$F$3:$F$10000))</f>
        <v/>
      </c>
      <c r="F354" s="57" t="str">
        <f>IF(B354="","",SUMIF(领用记录!$E$3:$E$10000,B354,领用记录!$H$3:$H$10000))</f>
        <v/>
      </c>
      <c r="G354" s="57" t="str">
        <f t="shared" si="18"/>
        <v/>
      </c>
      <c r="H354" s="55" t="str">
        <f>IF(B354="","",VLOOKUP(B354,基础信息!$B$3:$K$10000,4,0))</f>
        <v/>
      </c>
      <c r="I354" s="55" t="str">
        <f t="shared" si="19"/>
        <v/>
      </c>
      <c r="J354" s="57" t="str">
        <f>IF(B354="","",VLOOKUP(B354,基础信息!$B$3:$K$10000,5,0))</f>
        <v/>
      </c>
      <c r="K354" s="65" t="str">
        <f t="shared" si="20"/>
        <v/>
      </c>
    </row>
    <row r="355" spans="1:11" ht="30" customHeight="1">
      <c r="A355" s="58">
        <v>353</v>
      </c>
      <c r="B355" s="59" t="str">
        <f>IF(基础信息!B355="","",基础信息!B355)</f>
        <v/>
      </c>
      <c r="C355" s="60" t="str">
        <f>IF(B355="","",VLOOKUP(B355,基础信息!$B$3:$K$10000,2,0))</f>
        <v/>
      </c>
      <c r="D355" s="60" t="str">
        <f>IF(B355="","",VLOOKUP(B355,基础信息!$B$3:$K$10000,3,0))</f>
        <v/>
      </c>
      <c r="E355" s="61" t="str">
        <f>IF(B355="","",SUMIF(入库记录!$C$3:$C$10000,B355,入库记录!$F$3:$F$10000))</f>
        <v/>
      </c>
      <c r="F355" s="61" t="str">
        <f>IF(B355="","",SUMIF(领用记录!$E$3:$E$10000,B355,领用记录!$H$3:$H$10000))</f>
        <v/>
      </c>
      <c r="G355" s="61" t="str">
        <f t="shared" si="18"/>
        <v/>
      </c>
      <c r="H355" s="59" t="str">
        <f>IF(B355="","",VLOOKUP(B355,基础信息!$B$3:$K$10000,4,0))</f>
        <v/>
      </c>
      <c r="I355" s="59" t="str">
        <f t="shared" si="19"/>
        <v/>
      </c>
      <c r="J355" s="61" t="str">
        <f>IF(B355="","",VLOOKUP(B355,基础信息!$B$3:$K$10000,5,0))</f>
        <v/>
      </c>
      <c r="K355" s="66" t="str">
        <f t="shared" si="20"/>
        <v/>
      </c>
    </row>
    <row r="356" spans="1:11" ht="30" customHeight="1">
      <c r="A356" s="54">
        <v>354</v>
      </c>
      <c r="B356" s="55" t="str">
        <f>IF(基础信息!B356="","",基础信息!B356)</f>
        <v/>
      </c>
      <c r="C356" s="56" t="str">
        <f>IF(B356="","",VLOOKUP(B356,基础信息!$B$3:$K$10000,2,0))</f>
        <v/>
      </c>
      <c r="D356" s="56" t="str">
        <f>IF(B356="","",VLOOKUP(B356,基础信息!$B$3:$K$10000,3,0))</f>
        <v/>
      </c>
      <c r="E356" s="57" t="str">
        <f>IF(B356="","",SUMIF(入库记录!$C$3:$C$10000,B356,入库记录!$F$3:$F$10000))</f>
        <v/>
      </c>
      <c r="F356" s="57" t="str">
        <f>IF(B356="","",SUMIF(领用记录!$E$3:$E$10000,B356,领用记录!$H$3:$H$10000))</f>
        <v/>
      </c>
      <c r="G356" s="57" t="str">
        <f t="shared" si="18"/>
        <v/>
      </c>
      <c r="H356" s="55" t="str">
        <f>IF(B356="","",VLOOKUP(B356,基础信息!$B$3:$K$10000,4,0))</f>
        <v/>
      </c>
      <c r="I356" s="55" t="str">
        <f t="shared" si="19"/>
        <v/>
      </c>
      <c r="J356" s="57" t="str">
        <f>IF(B356="","",VLOOKUP(B356,基础信息!$B$3:$K$10000,5,0))</f>
        <v/>
      </c>
      <c r="K356" s="65" t="str">
        <f t="shared" si="20"/>
        <v/>
      </c>
    </row>
    <row r="357" spans="1:11" ht="30" customHeight="1">
      <c r="A357" s="58">
        <v>355</v>
      </c>
      <c r="B357" s="59" t="str">
        <f>IF(基础信息!B357="","",基础信息!B357)</f>
        <v/>
      </c>
      <c r="C357" s="60" t="str">
        <f>IF(B357="","",VLOOKUP(B357,基础信息!$B$3:$K$10000,2,0))</f>
        <v/>
      </c>
      <c r="D357" s="60" t="str">
        <f>IF(B357="","",VLOOKUP(B357,基础信息!$B$3:$K$10000,3,0))</f>
        <v/>
      </c>
      <c r="E357" s="61" t="str">
        <f>IF(B357="","",SUMIF(入库记录!$C$3:$C$10000,B357,入库记录!$F$3:$F$10000))</f>
        <v/>
      </c>
      <c r="F357" s="61" t="str">
        <f>IF(B357="","",SUMIF(领用记录!$E$3:$E$10000,B357,领用记录!$H$3:$H$10000))</f>
        <v/>
      </c>
      <c r="G357" s="61" t="str">
        <f t="shared" si="18"/>
        <v/>
      </c>
      <c r="H357" s="59" t="str">
        <f>IF(B357="","",VLOOKUP(B357,基础信息!$B$3:$K$10000,4,0))</f>
        <v/>
      </c>
      <c r="I357" s="59" t="str">
        <f t="shared" si="19"/>
        <v/>
      </c>
      <c r="J357" s="61" t="str">
        <f>IF(B357="","",VLOOKUP(B357,基础信息!$B$3:$K$10000,5,0))</f>
        <v/>
      </c>
      <c r="K357" s="66" t="str">
        <f t="shared" si="20"/>
        <v/>
      </c>
    </row>
    <row r="358" spans="1:11" ht="30" customHeight="1">
      <c r="A358" s="54">
        <v>356</v>
      </c>
      <c r="B358" s="55" t="str">
        <f>IF(基础信息!B358="","",基础信息!B358)</f>
        <v/>
      </c>
      <c r="C358" s="56" t="str">
        <f>IF(B358="","",VLOOKUP(B358,基础信息!$B$3:$K$10000,2,0))</f>
        <v/>
      </c>
      <c r="D358" s="56" t="str">
        <f>IF(B358="","",VLOOKUP(B358,基础信息!$B$3:$K$10000,3,0))</f>
        <v/>
      </c>
      <c r="E358" s="57" t="str">
        <f>IF(B358="","",SUMIF(入库记录!$C$3:$C$10000,B358,入库记录!$F$3:$F$10000))</f>
        <v/>
      </c>
      <c r="F358" s="57" t="str">
        <f>IF(B358="","",SUMIF(领用记录!$E$3:$E$10000,B358,领用记录!$H$3:$H$10000))</f>
        <v/>
      </c>
      <c r="G358" s="57" t="str">
        <f t="shared" si="18"/>
        <v/>
      </c>
      <c r="H358" s="55" t="str">
        <f>IF(B358="","",VLOOKUP(B358,基础信息!$B$3:$K$10000,4,0))</f>
        <v/>
      </c>
      <c r="I358" s="55" t="str">
        <f t="shared" si="19"/>
        <v/>
      </c>
      <c r="J358" s="57" t="str">
        <f>IF(B358="","",VLOOKUP(B358,基础信息!$B$3:$K$10000,5,0))</f>
        <v/>
      </c>
      <c r="K358" s="65" t="str">
        <f t="shared" si="20"/>
        <v/>
      </c>
    </row>
    <row r="359" spans="1:11" ht="30" customHeight="1">
      <c r="A359" s="58">
        <v>357</v>
      </c>
      <c r="B359" s="59" t="str">
        <f>IF(基础信息!B359="","",基础信息!B359)</f>
        <v/>
      </c>
      <c r="C359" s="60" t="str">
        <f>IF(B359="","",VLOOKUP(B359,基础信息!$B$3:$K$10000,2,0))</f>
        <v/>
      </c>
      <c r="D359" s="60" t="str">
        <f>IF(B359="","",VLOOKUP(B359,基础信息!$B$3:$K$10000,3,0))</f>
        <v/>
      </c>
      <c r="E359" s="61" t="str">
        <f>IF(B359="","",SUMIF(入库记录!$C$3:$C$10000,B359,入库记录!$F$3:$F$10000))</f>
        <v/>
      </c>
      <c r="F359" s="61" t="str">
        <f>IF(B359="","",SUMIF(领用记录!$E$3:$E$10000,B359,领用记录!$H$3:$H$10000))</f>
        <v/>
      </c>
      <c r="G359" s="61" t="str">
        <f t="shared" si="18"/>
        <v/>
      </c>
      <c r="H359" s="59" t="str">
        <f>IF(B359="","",VLOOKUP(B359,基础信息!$B$3:$K$10000,4,0))</f>
        <v/>
      </c>
      <c r="I359" s="59" t="str">
        <f t="shared" si="19"/>
        <v/>
      </c>
      <c r="J359" s="61" t="str">
        <f>IF(B359="","",VLOOKUP(B359,基础信息!$B$3:$K$10000,5,0))</f>
        <v/>
      </c>
      <c r="K359" s="66" t="str">
        <f t="shared" si="20"/>
        <v/>
      </c>
    </row>
    <row r="360" spans="1:11" ht="30" customHeight="1">
      <c r="A360" s="54">
        <v>358</v>
      </c>
      <c r="B360" s="55" t="str">
        <f>IF(基础信息!B360="","",基础信息!B360)</f>
        <v/>
      </c>
      <c r="C360" s="56" t="str">
        <f>IF(B360="","",VLOOKUP(B360,基础信息!$B$3:$K$10000,2,0))</f>
        <v/>
      </c>
      <c r="D360" s="56" t="str">
        <f>IF(B360="","",VLOOKUP(B360,基础信息!$B$3:$K$10000,3,0))</f>
        <v/>
      </c>
      <c r="E360" s="57" t="str">
        <f>IF(B360="","",SUMIF(入库记录!$C$3:$C$10000,B360,入库记录!$F$3:$F$10000))</f>
        <v/>
      </c>
      <c r="F360" s="57" t="str">
        <f>IF(B360="","",SUMIF(领用记录!$E$3:$E$10000,B360,领用记录!$H$3:$H$10000))</f>
        <v/>
      </c>
      <c r="G360" s="57" t="str">
        <f t="shared" si="18"/>
        <v/>
      </c>
      <c r="H360" s="55" t="str">
        <f>IF(B360="","",VLOOKUP(B360,基础信息!$B$3:$K$10000,4,0))</f>
        <v/>
      </c>
      <c r="I360" s="55" t="str">
        <f t="shared" si="19"/>
        <v/>
      </c>
      <c r="J360" s="57" t="str">
        <f>IF(B360="","",VLOOKUP(B360,基础信息!$B$3:$K$10000,5,0))</f>
        <v/>
      </c>
      <c r="K360" s="65" t="str">
        <f t="shared" si="20"/>
        <v/>
      </c>
    </row>
    <row r="361" spans="1:11" ht="30" customHeight="1">
      <c r="A361" s="58">
        <v>359</v>
      </c>
      <c r="B361" s="59" t="str">
        <f>IF(基础信息!B361="","",基础信息!B361)</f>
        <v/>
      </c>
      <c r="C361" s="60" t="str">
        <f>IF(B361="","",VLOOKUP(B361,基础信息!$B$3:$K$10000,2,0))</f>
        <v/>
      </c>
      <c r="D361" s="60" t="str">
        <f>IF(B361="","",VLOOKUP(B361,基础信息!$B$3:$K$10000,3,0))</f>
        <v/>
      </c>
      <c r="E361" s="61" t="str">
        <f>IF(B361="","",SUMIF(入库记录!$C$3:$C$10000,B361,入库记录!$F$3:$F$10000))</f>
        <v/>
      </c>
      <c r="F361" s="61" t="str">
        <f>IF(B361="","",SUMIF(领用记录!$E$3:$E$10000,B361,领用记录!$H$3:$H$10000))</f>
        <v/>
      </c>
      <c r="G361" s="61" t="str">
        <f t="shared" si="18"/>
        <v/>
      </c>
      <c r="H361" s="59" t="str">
        <f>IF(B361="","",VLOOKUP(B361,基础信息!$B$3:$K$10000,4,0))</f>
        <v/>
      </c>
      <c r="I361" s="59" t="str">
        <f t="shared" si="19"/>
        <v/>
      </c>
      <c r="J361" s="61" t="str">
        <f>IF(B361="","",VLOOKUP(B361,基础信息!$B$3:$K$10000,5,0))</f>
        <v/>
      </c>
      <c r="K361" s="66" t="str">
        <f t="shared" si="20"/>
        <v/>
      </c>
    </row>
    <row r="362" spans="1:11" ht="30" customHeight="1">
      <c r="A362" s="54">
        <v>360</v>
      </c>
      <c r="B362" s="55" t="str">
        <f>IF(基础信息!B362="","",基础信息!B362)</f>
        <v/>
      </c>
      <c r="C362" s="56" t="str">
        <f>IF(B362="","",VLOOKUP(B362,基础信息!$B$3:$K$10000,2,0))</f>
        <v/>
      </c>
      <c r="D362" s="56" t="str">
        <f>IF(B362="","",VLOOKUP(B362,基础信息!$B$3:$K$10000,3,0))</f>
        <v/>
      </c>
      <c r="E362" s="57" t="str">
        <f>IF(B362="","",SUMIF(入库记录!$C$3:$C$10000,B362,入库记录!$F$3:$F$10000))</f>
        <v/>
      </c>
      <c r="F362" s="57" t="str">
        <f>IF(B362="","",SUMIF(领用记录!$E$3:$E$10000,B362,领用记录!$H$3:$H$10000))</f>
        <v/>
      </c>
      <c r="G362" s="57" t="str">
        <f t="shared" si="18"/>
        <v/>
      </c>
      <c r="H362" s="55" t="str">
        <f>IF(B362="","",VLOOKUP(B362,基础信息!$B$3:$K$10000,4,0))</f>
        <v/>
      </c>
      <c r="I362" s="55" t="str">
        <f t="shared" si="19"/>
        <v/>
      </c>
      <c r="J362" s="57" t="str">
        <f>IF(B362="","",VLOOKUP(B362,基础信息!$B$3:$K$10000,5,0))</f>
        <v/>
      </c>
      <c r="K362" s="65" t="str">
        <f t="shared" si="20"/>
        <v/>
      </c>
    </row>
    <row r="363" spans="1:11" ht="30" customHeight="1">
      <c r="A363" s="58">
        <v>361</v>
      </c>
      <c r="B363" s="59" t="str">
        <f>IF(基础信息!B363="","",基础信息!B363)</f>
        <v/>
      </c>
      <c r="C363" s="60" t="str">
        <f>IF(B363="","",VLOOKUP(B363,基础信息!$B$3:$K$10000,2,0))</f>
        <v/>
      </c>
      <c r="D363" s="60" t="str">
        <f>IF(B363="","",VLOOKUP(B363,基础信息!$B$3:$K$10000,3,0))</f>
        <v/>
      </c>
      <c r="E363" s="61" t="str">
        <f>IF(B363="","",SUMIF(入库记录!$C$3:$C$10000,B363,入库记录!$F$3:$F$10000))</f>
        <v/>
      </c>
      <c r="F363" s="61" t="str">
        <f>IF(B363="","",SUMIF(领用记录!$E$3:$E$10000,B363,领用记录!$H$3:$H$10000))</f>
        <v/>
      </c>
      <c r="G363" s="61" t="str">
        <f t="shared" si="18"/>
        <v/>
      </c>
      <c r="H363" s="59" t="str">
        <f>IF(B363="","",VLOOKUP(B363,基础信息!$B$3:$K$10000,4,0))</f>
        <v/>
      </c>
      <c r="I363" s="59" t="str">
        <f t="shared" si="19"/>
        <v/>
      </c>
      <c r="J363" s="61" t="str">
        <f>IF(B363="","",VLOOKUP(B363,基础信息!$B$3:$K$10000,5,0))</f>
        <v/>
      </c>
      <c r="K363" s="66" t="str">
        <f t="shared" si="20"/>
        <v/>
      </c>
    </row>
    <row r="364" spans="1:11" ht="30" customHeight="1">
      <c r="A364" s="54">
        <v>362</v>
      </c>
      <c r="B364" s="55" t="str">
        <f>IF(基础信息!B364="","",基础信息!B364)</f>
        <v/>
      </c>
      <c r="C364" s="56" t="str">
        <f>IF(B364="","",VLOOKUP(B364,基础信息!$B$3:$K$10000,2,0))</f>
        <v/>
      </c>
      <c r="D364" s="56" t="str">
        <f>IF(B364="","",VLOOKUP(B364,基础信息!$B$3:$K$10000,3,0))</f>
        <v/>
      </c>
      <c r="E364" s="57" t="str">
        <f>IF(B364="","",SUMIF(入库记录!$C$3:$C$10000,B364,入库记录!$F$3:$F$10000))</f>
        <v/>
      </c>
      <c r="F364" s="57" t="str">
        <f>IF(B364="","",SUMIF(领用记录!$E$3:$E$10000,B364,领用记录!$H$3:$H$10000))</f>
        <v/>
      </c>
      <c r="G364" s="57" t="str">
        <f t="shared" si="18"/>
        <v/>
      </c>
      <c r="H364" s="55" t="str">
        <f>IF(B364="","",VLOOKUP(B364,基础信息!$B$3:$K$10000,4,0))</f>
        <v/>
      </c>
      <c r="I364" s="55" t="str">
        <f t="shared" si="19"/>
        <v/>
      </c>
      <c r="J364" s="57" t="str">
        <f>IF(B364="","",VLOOKUP(B364,基础信息!$B$3:$K$10000,5,0))</f>
        <v/>
      </c>
      <c r="K364" s="65" t="str">
        <f t="shared" si="20"/>
        <v/>
      </c>
    </row>
    <row r="365" spans="1:11" ht="30" customHeight="1">
      <c r="A365" s="58">
        <v>363</v>
      </c>
      <c r="B365" s="59" t="str">
        <f>IF(基础信息!B365="","",基础信息!B365)</f>
        <v/>
      </c>
      <c r="C365" s="60" t="str">
        <f>IF(B365="","",VLOOKUP(B365,基础信息!$B$3:$K$10000,2,0))</f>
        <v/>
      </c>
      <c r="D365" s="60" t="str">
        <f>IF(B365="","",VLOOKUP(B365,基础信息!$B$3:$K$10000,3,0))</f>
        <v/>
      </c>
      <c r="E365" s="61" t="str">
        <f>IF(B365="","",SUMIF(入库记录!$C$3:$C$10000,B365,入库记录!$F$3:$F$10000))</f>
        <v/>
      </c>
      <c r="F365" s="61" t="str">
        <f>IF(B365="","",SUMIF(领用记录!$E$3:$E$10000,B365,领用记录!$H$3:$H$10000))</f>
        <v/>
      </c>
      <c r="G365" s="61" t="str">
        <f t="shared" si="18"/>
        <v/>
      </c>
      <c r="H365" s="59" t="str">
        <f>IF(B365="","",VLOOKUP(B365,基础信息!$B$3:$K$10000,4,0))</f>
        <v/>
      </c>
      <c r="I365" s="59" t="str">
        <f t="shared" si="19"/>
        <v/>
      </c>
      <c r="J365" s="61" t="str">
        <f>IF(B365="","",VLOOKUP(B365,基础信息!$B$3:$K$10000,5,0))</f>
        <v/>
      </c>
      <c r="K365" s="66" t="str">
        <f t="shared" si="20"/>
        <v/>
      </c>
    </row>
    <row r="366" spans="1:11" ht="30" customHeight="1">
      <c r="A366" s="54">
        <v>364</v>
      </c>
      <c r="B366" s="55" t="str">
        <f>IF(基础信息!B366="","",基础信息!B366)</f>
        <v/>
      </c>
      <c r="C366" s="56" t="str">
        <f>IF(B366="","",VLOOKUP(B366,基础信息!$B$3:$K$10000,2,0))</f>
        <v/>
      </c>
      <c r="D366" s="56" t="str">
        <f>IF(B366="","",VLOOKUP(B366,基础信息!$B$3:$K$10000,3,0))</f>
        <v/>
      </c>
      <c r="E366" s="57" t="str">
        <f>IF(B366="","",SUMIF(入库记录!$C$3:$C$10000,B366,入库记录!$F$3:$F$10000))</f>
        <v/>
      </c>
      <c r="F366" s="57" t="str">
        <f>IF(B366="","",SUMIF(领用记录!$E$3:$E$10000,B366,领用记录!$H$3:$H$10000))</f>
        <v/>
      </c>
      <c r="G366" s="57" t="str">
        <f t="shared" si="18"/>
        <v/>
      </c>
      <c r="H366" s="55" t="str">
        <f>IF(B366="","",VLOOKUP(B366,基础信息!$B$3:$K$10000,4,0))</f>
        <v/>
      </c>
      <c r="I366" s="55" t="str">
        <f t="shared" si="19"/>
        <v/>
      </c>
      <c r="J366" s="57" t="str">
        <f>IF(B366="","",VLOOKUP(B366,基础信息!$B$3:$K$10000,5,0))</f>
        <v/>
      </c>
      <c r="K366" s="65" t="str">
        <f t="shared" si="20"/>
        <v/>
      </c>
    </row>
    <row r="367" spans="1:11" ht="30" customHeight="1">
      <c r="A367" s="58">
        <v>365</v>
      </c>
      <c r="B367" s="59" t="str">
        <f>IF(基础信息!B367="","",基础信息!B367)</f>
        <v/>
      </c>
      <c r="C367" s="60" t="str">
        <f>IF(B367="","",VLOOKUP(B367,基础信息!$B$3:$K$10000,2,0))</f>
        <v/>
      </c>
      <c r="D367" s="60" t="str">
        <f>IF(B367="","",VLOOKUP(B367,基础信息!$B$3:$K$10000,3,0))</f>
        <v/>
      </c>
      <c r="E367" s="61" t="str">
        <f>IF(B367="","",SUMIF(入库记录!$C$3:$C$10000,B367,入库记录!$F$3:$F$10000))</f>
        <v/>
      </c>
      <c r="F367" s="61" t="str">
        <f>IF(B367="","",SUMIF(领用记录!$E$3:$E$10000,B367,领用记录!$H$3:$H$10000))</f>
        <v/>
      </c>
      <c r="G367" s="61" t="str">
        <f t="shared" si="18"/>
        <v/>
      </c>
      <c r="H367" s="59" t="str">
        <f>IF(B367="","",VLOOKUP(B367,基础信息!$B$3:$K$10000,4,0))</f>
        <v/>
      </c>
      <c r="I367" s="59" t="str">
        <f t="shared" si="19"/>
        <v/>
      </c>
      <c r="J367" s="61" t="str">
        <f>IF(B367="","",VLOOKUP(B367,基础信息!$B$3:$K$10000,5,0))</f>
        <v/>
      </c>
      <c r="K367" s="66" t="str">
        <f t="shared" si="20"/>
        <v/>
      </c>
    </row>
    <row r="368" spans="1:11" ht="30" customHeight="1">
      <c r="A368" s="54">
        <v>366</v>
      </c>
      <c r="B368" s="55" t="str">
        <f>IF(基础信息!B368="","",基础信息!B368)</f>
        <v/>
      </c>
      <c r="C368" s="56" t="str">
        <f>IF(B368="","",VLOOKUP(B368,基础信息!$B$3:$K$10000,2,0))</f>
        <v/>
      </c>
      <c r="D368" s="56" t="str">
        <f>IF(B368="","",VLOOKUP(B368,基础信息!$B$3:$K$10000,3,0))</f>
        <v/>
      </c>
      <c r="E368" s="57" t="str">
        <f>IF(B368="","",SUMIF(入库记录!$C$3:$C$10000,B368,入库记录!$F$3:$F$10000))</f>
        <v/>
      </c>
      <c r="F368" s="57" t="str">
        <f>IF(B368="","",SUMIF(领用记录!$E$3:$E$10000,B368,领用记录!$H$3:$H$10000))</f>
        <v/>
      </c>
      <c r="G368" s="57" t="str">
        <f t="shared" si="18"/>
        <v/>
      </c>
      <c r="H368" s="55" t="str">
        <f>IF(B368="","",VLOOKUP(B368,基础信息!$B$3:$K$10000,4,0))</f>
        <v/>
      </c>
      <c r="I368" s="55" t="str">
        <f t="shared" si="19"/>
        <v/>
      </c>
      <c r="J368" s="57" t="str">
        <f>IF(B368="","",VLOOKUP(B368,基础信息!$B$3:$K$10000,5,0))</f>
        <v/>
      </c>
      <c r="K368" s="65" t="str">
        <f t="shared" si="20"/>
        <v/>
      </c>
    </row>
    <row r="369" spans="1:11" ht="30" customHeight="1">
      <c r="A369" s="58">
        <v>367</v>
      </c>
      <c r="B369" s="59" t="str">
        <f>IF(基础信息!B369="","",基础信息!B369)</f>
        <v/>
      </c>
      <c r="C369" s="60" t="str">
        <f>IF(B369="","",VLOOKUP(B369,基础信息!$B$3:$K$10000,2,0))</f>
        <v/>
      </c>
      <c r="D369" s="60" t="str">
        <f>IF(B369="","",VLOOKUP(B369,基础信息!$B$3:$K$10000,3,0))</f>
        <v/>
      </c>
      <c r="E369" s="61" t="str">
        <f>IF(B369="","",SUMIF(入库记录!$C$3:$C$10000,B369,入库记录!$F$3:$F$10000))</f>
        <v/>
      </c>
      <c r="F369" s="61" t="str">
        <f>IF(B369="","",SUMIF(领用记录!$E$3:$E$10000,B369,领用记录!$H$3:$H$10000))</f>
        <v/>
      </c>
      <c r="G369" s="61" t="str">
        <f t="shared" si="18"/>
        <v/>
      </c>
      <c r="H369" s="59" t="str">
        <f>IF(B369="","",VLOOKUP(B369,基础信息!$B$3:$K$10000,4,0))</f>
        <v/>
      </c>
      <c r="I369" s="59" t="str">
        <f t="shared" si="19"/>
        <v/>
      </c>
      <c r="J369" s="61" t="str">
        <f>IF(B369="","",VLOOKUP(B369,基础信息!$B$3:$K$10000,5,0))</f>
        <v/>
      </c>
      <c r="K369" s="66" t="str">
        <f t="shared" si="20"/>
        <v/>
      </c>
    </row>
    <row r="370" spans="1:11" ht="30" customHeight="1">
      <c r="A370" s="54">
        <v>368</v>
      </c>
      <c r="B370" s="55" t="str">
        <f>IF(基础信息!B370="","",基础信息!B370)</f>
        <v/>
      </c>
      <c r="C370" s="56" t="str">
        <f>IF(B370="","",VLOOKUP(B370,基础信息!$B$3:$K$10000,2,0))</f>
        <v/>
      </c>
      <c r="D370" s="56" t="str">
        <f>IF(B370="","",VLOOKUP(B370,基础信息!$B$3:$K$10000,3,0))</f>
        <v/>
      </c>
      <c r="E370" s="57" t="str">
        <f>IF(B370="","",SUMIF(入库记录!$C$3:$C$10000,B370,入库记录!$F$3:$F$10000))</f>
        <v/>
      </c>
      <c r="F370" s="57" t="str">
        <f>IF(B370="","",SUMIF(领用记录!$E$3:$E$10000,B370,领用记录!$H$3:$H$10000))</f>
        <v/>
      </c>
      <c r="G370" s="57" t="str">
        <f t="shared" si="18"/>
        <v/>
      </c>
      <c r="H370" s="55" t="str">
        <f>IF(B370="","",VLOOKUP(B370,基础信息!$B$3:$K$10000,4,0))</f>
        <v/>
      </c>
      <c r="I370" s="55" t="str">
        <f t="shared" si="19"/>
        <v/>
      </c>
      <c r="J370" s="57" t="str">
        <f>IF(B370="","",VLOOKUP(B370,基础信息!$B$3:$K$10000,5,0))</f>
        <v/>
      </c>
      <c r="K370" s="65" t="str">
        <f t="shared" si="20"/>
        <v/>
      </c>
    </row>
    <row r="371" spans="1:11" ht="30" customHeight="1">
      <c r="A371" s="58">
        <v>369</v>
      </c>
      <c r="B371" s="59" t="str">
        <f>IF(基础信息!B371="","",基础信息!B371)</f>
        <v/>
      </c>
      <c r="C371" s="60" t="str">
        <f>IF(B371="","",VLOOKUP(B371,基础信息!$B$3:$K$10000,2,0))</f>
        <v/>
      </c>
      <c r="D371" s="60" t="str">
        <f>IF(B371="","",VLOOKUP(B371,基础信息!$B$3:$K$10000,3,0))</f>
        <v/>
      </c>
      <c r="E371" s="61" t="str">
        <f>IF(B371="","",SUMIF(入库记录!$C$3:$C$10000,B371,入库记录!$F$3:$F$10000))</f>
        <v/>
      </c>
      <c r="F371" s="61" t="str">
        <f>IF(B371="","",SUMIF(领用记录!$E$3:$E$10000,B371,领用记录!$H$3:$H$10000))</f>
        <v/>
      </c>
      <c r="G371" s="61" t="str">
        <f t="shared" si="18"/>
        <v/>
      </c>
      <c r="H371" s="59" t="str">
        <f>IF(B371="","",VLOOKUP(B371,基础信息!$B$3:$K$10000,4,0))</f>
        <v/>
      </c>
      <c r="I371" s="59" t="str">
        <f t="shared" si="19"/>
        <v/>
      </c>
      <c r="J371" s="61" t="str">
        <f>IF(B371="","",VLOOKUP(B371,基础信息!$B$3:$K$10000,5,0))</f>
        <v/>
      </c>
      <c r="K371" s="66" t="str">
        <f t="shared" si="20"/>
        <v/>
      </c>
    </row>
    <row r="372" spans="1:11" ht="30" customHeight="1">
      <c r="A372" s="54">
        <v>370</v>
      </c>
      <c r="B372" s="55" t="str">
        <f>IF(基础信息!B372="","",基础信息!B372)</f>
        <v/>
      </c>
      <c r="C372" s="56" t="str">
        <f>IF(B372="","",VLOOKUP(B372,基础信息!$B$3:$K$10000,2,0))</f>
        <v/>
      </c>
      <c r="D372" s="56" t="str">
        <f>IF(B372="","",VLOOKUP(B372,基础信息!$B$3:$K$10000,3,0))</f>
        <v/>
      </c>
      <c r="E372" s="57" t="str">
        <f>IF(B372="","",SUMIF(入库记录!$C$3:$C$10000,B372,入库记录!$F$3:$F$10000))</f>
        <v/>
      </c>
      <c r="F372" s="57" t="str">
        <f>IF(B372="","",SUMIF(领用记录!$E$3:$E$10000,B372,领用记录!$H$3:$H$10000))</f>
        <v/>
      </c>
      <c r="G372" s="57" t="str">
        <f t="shared" si="18"/>
        <v/>
      </c>
      <c r="H372" s="55" t="str">
        <f>IF(B372="","",VLOOKUP(B372,基础信息!$B$3:$K$10000,4,0))</f>
        <v/>
      </c>
      <c r="I372" s="55" t="str">
        <f t="shared" si="19"/>
        <v/>
      </c>
      <c r="J372" s="57" t="str">
        <f>IF(B372="","",VLOOKUP(B372,基础信息!$B$3:$K$10000,5,0))</f>
        <v/>
      </c>
      <c r="K372" s="65" t="str">
        <f t="shared" si="20"/>
        <v/>
      </c>
    </row>
    <row r="373" spans="1:11" ht="30" customHeight="1">
      <c r="A373" s="58">
        <v>371</v>
      </c>
      <c r="B373" s="59" t="str">
        <f>IF(基础信息!B373="","",基础信息!B373)</f>
        <v/>
      </c>
      <c r="C373" s="60" t="str">
        <f>IF(B373="","",VLOOKUP(B373,基础信息!$B$3:$K$10000,2,0))</f>
        <v/>
      </c>
      <c r="D373" s="60" t="str">
        <f>IF(B373="","",VLOOKUP(B373,基础信息!$B$3:$K$10000,3,0))</f>
        <v/>
      </c>
      <c r="E373" s="61" t="str">
        <f>IF(B373="","",SUMIF(入库记录!$C$3:$C$10000,B373,入库记录!$F$3:$F$10000))</f>
        <v/>
      </c>
      <c r="F373" s="61" t="str">
        <f>IF(B373="","",SUMIF(领用记录!$E$3:$E$10000,B373,领用记录!$H$3:$H$10000))</f>
        <v/>
      </c>
      <c r="G373" s="61" t="str">
        <f t="shared" si="18"/>
        <v/>
      </c>
      <c r="H373" s="59" t="str">
        <f>IF(B373="","",VLOOKUP(B373,基础信息!$B$3:$K$10000,4,0))</f>
        <v/>
      </c>
      <c r="I373" s="59" t="str">
        <f t="shared" si="19"/>
        <v/>
      </c>
      <c r="J373" s="61" t="str">
        <f>IF(B373="","",VLOOKUP(B373,基础信息!$B$3:$K$10000,5,0))</f>
        <v/>
      </c>
      <c r="K373" s="66" t="str">
        <f t="shared" si="20"/>
        <v/>
      </c>
    </row>
    <row r="374" spans="1:11" ht="30" customHeight="1">
      <c r="A374" s="54">
        <v>372</v>
      </c>
      <c r="B374" s="55" t="str">
        <f>IF(基础信息!B374="","",基础信息!B374)</f>
        <v/>
      </c>
      <c r="C374" s="56" t="str">
        <f>IF(B374="","",VLOOKUP(B374,基础信息!$B$3:$K$10000,2,0))</f>
        <v/>
      </c>
      <c r="D374" s="56" t="str">
        <f>IF(B374="","",VLOOKUP(B374,基础信息!$B$3:$K$10000,3,0))</f>
        <v/>
      </c>
      <c r="E374" s="57" t="str">
        <f>IF(B374="","",SUMIF(入库记录!$C$3:$C$10000,B374,入库记录!$F$3:$F$10000))</f>
        <v/>
      </c>
      <c r="F374" s="57" t="str">
        <f>IF(B374="","",SUMIF(领用记录!$E$3:$E$10000,B374,领用记录!$H$3:$H$10000))</f>
        <v/>
      </c>
      <c r="G374" s="57" t="str">
        <f t="shared" si="18"/>
        <v/>
      </c>
      <c r="H374" s="55" t="str">
        <f>IF(B374="","",VLOOKUP(B374,基础信息!$B$3:$K$10000,4,0))</f>
        <v/>
      </c>
      <c r="I374" s="55" t="str">
        <f t="shared" si="19"/>
        <v/>
      </c>
      <c r="J374" s="57" t="str">
        <f>IF(B374="","",VLOOKUP(B374,基础信息!$B$3:$K$10000,5,0))</f>
        <v/>
      </c>
      <c r="K374" s="65" t="str">
        <f t="shared" si="20"/>
        <v/>
      </c>
    </row>
    <row r="375" spans="1:11" ht="30" customHeight="1">
      <c r="A375" s="58">
        <v>373</v>
      </c>
      <c r="B375" s="59" t="str">
        <f>IF(基础信息!B375="","",基础信息!B375)</f>
        <v/>
      </c>
      <c r="C375" s="60" t="str">
        <f>IF(B375="","",VLOOKUP(B375,基础信息!$B$3:$K$10000,2,0))</f>
        <v/>
      </c>
      <c r="D375" s="60" t="str">
        <f>IF(B375="","",VLOOKUP(B375,基础信息!$B$3:$K$10000,3,0))</f>
        <v/>
      </c>
      <c r="E375" s="61" t="str">
        <f>IF(B375="","",SUMIF(入库记录!$C$3:$C$10000,B375,入库记录!$F$3:$F$10000))</f>
        <v/>
      </c>
      <c r="F375" s="61" t="str">
        <f>IF(B375="","",SUMIF(领用记录!$E$3:$E$10000,B375,领用记录!$H$3:$H$10000))</f>
        <v/>
      </c>
      <c r="G375" s="61" t="str">
        <f t="shared" si="18"/>
        <v/>
      </c>
      <c r="H375" s="59" t="str">
        <f>IF(B375="","",VLOOKUP(B375,基础信息!$B$3:$K$10000,4,0))</f>
        <v/>
      </c>
      <c r="I375" s="59" t="str">
        <f t="shared" si="19"/>
        <v/>
      </c>
      <c r="J375" s="61" t="str">
        <f>IF(B375="","",VLOOKUP(B375,基础信息!$B$3:$K$10000,5,0))</f>
        <v/>
      </c>
      <c r="K375" s="66" t="str">
        <f t="shared" si="20"/>
        <v/>
      </c>
    </row>
    <row r="376" spans="1:11" ht="30" customHeight="1">
      <c r="A376" s="54">
        <v>374</v>
      </c>
      <c r="B376" s="55" t="str">
        <f>IF(基础信息!B376="","",基础信息!B376)</f>
        <v/>
      </c>
      <c r="C376" s="56" t="str">
        <f>IF(B376="","",VLOOKUP(B376,基础信息!$B$3:$K$10000,2,0))</f>
        <v/>
      </c>
      <c r="D376" s="56" t="str">
        <f>IF(B376="","",VLOOKUP(B376,基础信息!$B$3:$K$10000,3,0))</f>
        <v/>
      </c>
      <c r="E376" s="57" t="str">
        <f>IF(B376="","",SUMIF(入库记录!$C$3:$C$10000,B376,入库记录!$F$3:$F$10000))</f>
        <v/>
      </c>
      <c r="F376" s="57" t="str">
        <f>IF(B376="","",SUMIF(领用记录!$E$3:$E$10000,B376,领用记录!$H$3:$H$10000))</f>
        <v/>
      </c>
      <c r="G376" s="57" t="str">
        <f t="shared" si="18"/>
        <v/>
      </c>
      <c r="H376" s="55" t="str">
        <f>IF(B376="","",VLOOKUP(B376,基础信息!$B$3:$K$10000,4,0))</f>
        <v/>
      </c>
      <c r="I376" s="55" t="str">
        <f t="shared" si="19"/>
        <v/>
      </c>
      <c r="J376" s="57" t="str">
        <f>IF(B376="","",VLOOKUP(B376,基础信息!$B$3:$K$10000,5,0))</f>
        <v/>
      </c>
      <c r="K376" s="65" t="str">
        <f t="shared" si="20"/>
        <v/>
      </c>
    </row>
    <row r="377" spans="1:11" ht="30" customHeight="1">
      <c r="A377" s="58">
        <v>375</v>
      </c>
      <c r="B377" s="59" t="str">
        <f>IF(基础信息!B377="","",基础信息!B377)</f>
        <v/>
      </c>
      <c r="C377" s="60" t="str">
        <f>IF(B377="","",VLOOKUP(B377,基础信息!$B$3:$K$10000,2,0))</f>
        <v/>
      </c>
      <c r="D377" s="60" t="str">
        <f>IF(B377="","",VLOOKUP(B377,基础信息!$B$3:$K$10000,3,0))</f>
        <v/>
      </c>
      <c r="E377" s="61" t="str">
        <f>IF(B377="","",SUMIF(入库记录!$C$3:$C$10000,B377,入库记录!$F$3:$F$10000))</f>
        <v/>
      </c>
      <c r="F377" s="61" t="str">
        <f>IF(B377="","",SUMIF(领用记录!$E$3:$E$10000,B377,领用记录!$H$3:$H$10000))</f>
        <v/>
      </c>
      <c r="G377" s="61" t="str">
        <f t="shared" si="18"/>
        <v/>
      </c>
      <c r="H377" s="59" t="str">
        <f>IF(B377="","",VLOOKUP(B377,基础信息!$B$3:$K$10000,4,0))</f>
        <v/>
      </c>
      <c r="I377" s="59" t="str">
        <f t="shared" si="19"/>
        <v/>
      </c>
      <c r="J377" s="61" t="str">
        <f>IF(B377="","",VLOOKUP(B377,基础信息!$B$3:$K$10000,5,0))</f>
        <v/>
      </c>
      <c r="K377" s="66" t="str">
        <f t="shared" si="20"/>
        <v/>
      </c>
    </row>
    <row r="378" spans="1:11" ht="30" customHeight="1">
      <c r="A378" s="54">
        <v>376</v>
      </c>
      <c r="B378" s="55" t="str">
        <f>IF(基础信息!B378="","",基础信息!B378)</f>
        <v/>
      </c>
      <c r="C378" s="56" t="str">
        <f>IF(B378="","",VLOOKUP(B378,基础信息!$B$3:$K$10000,2,0))</f>
        <v/>
      </c>
      <c r="D378" s="56" t="str">
        <f>IF(B378="","",VLOOKUP(B378,基础信息!$B$3:$K$10000,3,0))</f>
        <v/>
      </c>
      <c r="E378" s="57" t="str">
        <f>IF(B378="","",SUMIF(入库记录!$C$3:$C$10000,B378,入库记录!$F$3:$F$10000))</f>
        <v/>
      </c>
      <c r="F378" s="57" t="str">
        <f>IF(B378="","",SUMIF(领用记录!$E$3:$E$10000,B378,领用记录!$H$3:$H$10000))</f>
        <v/>
      </c>
      <c r="G378" s="57" t="str">
        <f t="shared" si="18"/>
        <v/>
      </c>
      <c r="H378" s="55" t="str">
        <f>IF(B378="","",VLOOKUP(B378,基础信息!$B$3:$K$10000,4,0))</f>
        <v/>
      </c>
      <c r="I378" s="55" t="str">
        <f t="shared" si="19"/>
        <v/>
      </c>
      <c r="J378" s="57" t="str">
        <f>IF(B378="","",VLOOKUP(B378,基础信息!$B$3:$K$10000,5,0))</f>
        <v/>
      </c>
      <c r="K378" s="65" t="str">
        <f t="shared" si="20"/>
        <v/>
      </c>
    </row>
    <row r="379" spans="1:11" ht="30" customHeight="1">
      <c r="A379" s="58">
        <v>377</v>
      </c>
      <c r="B379" s="59" t="str">
        <f>IF(基础信息!B379="","",基础信息!B379)</f>
        <v/>
      </c>
      <c r="C379" s="60" t="str">
        <f>IF(B379="","",VLOOKUP(B379,基础信息!$B$3:$K$10000,2,0))</f>
        <v/>
      </c>
      <c r="D379" s="60" t="str">
        <f>IF(B379="","",VLOOKUP(B379,基础信息!$B$3:$K$10000,3,0))</f>
        <v/>
      </c>
      <c r="E379" s="61" t="str">
        <f>IF(B379="","",SUMIF(入库记录!$C$3:$C$10000,B379,入库记录!$F$3:$F$10000))</f>
        <v/>
      </c>
      <c r="F379" s="61" t="str">
        <f>IF(B379="","",SUMIF(领用记录!$E$3:$E$10000,B379,领用记录!$H$3:$H$10000))</f>
        <v/>
      </c>
      <c r="G379" s="61" t="str">
        <f t="shared" si="18"/>
        <v/>
      </c>
      <c r="H379" s="59" t="str">
        <f>IF(B379="","",VLOOKUP(B379,基础信息!$B$3:$K$10000,4,0))</f>
        <v/>
      </c>
      <c r="I379" s="59" t="str">
        <f t="shared" si="19"/>
        <v/>
      </c>
      <c r="J379" s="61" t="str">
        <f>IF(B379="","",VLOOKUP(B379,基础信息!$B$3:$K$10000,5,0))</f>
        <v/>
      </c>
      <c r="K379" s="66" t="str">
        <f t="shared" si="20"/>
        <v/>
      </c>
    </row>
    <row r="380" spans="1:11" ht="30" customHeight="1">
      <c r="A380" s="54">
        <v>378</v>
      </c>
      <c r="B380" s="55" t="str">
        <f>IF(基础信息!B380="","",基础信息!B380)</f>
        <v/>
      </c>
      <c r="C380" s="56" t="str">
        <f>IF(B380="","",VLOOKUP(B380,基础信息!$B$3:$K$10000,2,0))</f>
        <v/>
      </c>
      <c r="D380" s="56" t="str">
        <f>IF(B380="","",VLOOKUP(B380,基础信息!$B$3:$K$10000,3,0))</f>
        <v/>
      </c>
      <c r="E380" s="57" t="str">
        <f>IF(B380="","",SUMIF(入库记录!$C$3:$C$10000,B380,入库记录!$F$3:$F$10000))</f>
        <v/>
      </c>
      <c r="F380" s="57" t="str">
        <f>IF(B380="","",SUMIF(领用记录!$E$3:$E$10000,B380,领用记录!$H$3:$H$10000))</f>
        <v/>
      </c>
      <c r="G380" s="57" t="str">
        <f t="shared" si="18"/>
        <v/>
      </c>
      <c r="H380" s="55" t="str">
        <f>IF(B380="","",VLOOKUP(B380,基础信息!$B$3:$K$10000,4,0))</f>
        <v/>
      </c>
      <c r="I380" s="55" t="str">
        <f t="shared" si="19"/>
        <v/>
      </c>
      <c r="J380" s="57" t="str">
        <f>IF(B380="","",VLOOKUP(B380,基础信息!$B$3:$K$10000,5,0))</f>
        <v/>
      </c>
      <c r="K380" s="65" t="str">
        <f t="shared" si="20"/>
        <v/>
      </c>
    </row>
    <row r="381" spans="1:11" ht="30" customHeight="1">
      <c r="A381" s="58">
        <v>379</v>
      </c>
      <c r="B381" s="59" t="str">
        <f>IF(基础信息!B381="","",基础信息!B381)</f>
        <v/>
      </c>
      <c r="C381" s="60" t="str">
        <f>IF(B381="","",VLOOKUP(B381,基础信息!$B$3:$K$10000,2,0))</f>
        <v/>
      </c>
      <c r="D381" s="60" t="str">
        <f>IF(B381="","",VLOOKUP(B381,基础信息!$B$3:$K$10000,3,0))</f>
        <v/>
      </c>
      <c r="E381" s="61" t="str">
        <f>IF(B381="","",SUMIF(入库记录!$C$3:$C$10000,B381,入库记录!$F$3:$F$10000))</f>
        <v/>
      </c>
      <c r="F381" s="61" t="str">
        <f>IF(B381="","",SUMIF(领用记录!$E$3:$E$10000,B381,领用记录!$H$3:$H$10000))</f>
        <v/>
      </c>
      <c r="G381" s="61" t="str">
        <f t="shared" si="18"/>
        <v/>
      </c>
      <c r="H381" s="59" t="str">
        <f>IF(B381="","",VLOOKUP(B381,基础信息!$B$3:$K$10000,4,0))</f>
        <v/>
      </c>
      <c r="I381" s="59" t="str">
        <f t="shared" si="19"/>
        <v/>
      </c>
      <c r="J381" s="61" t="str">
        <f>IF(B381="","",VLOOKUP(B381,基础信息!$B$3:$K$10000,5,0))</f>
        <v/>
      </c>
      <c r="K381" s="66" t="str">
        <f t="shared" si="20"/>
        <v/>
      </c>
    </row>
    <row r="382" spans="1:11" ht="30" customHeight="1">
      <c r="A382" s="54">
        <v>380</v>
      </c>
      <c r="B382" s="55" t="str">
        <f>IF(基础信息!B382="","",基础信息!B382)</f>
        <v/>
      </c>
      <c r="C382" s="56" t="str">
        <f>IF(B382="","",VLOOKUP(B382,基础信息!$B$3:$K$10000,2,0))</f>
        <v/>
      </c>
      <c r="D382" s="56" t="str">
        <f>IF(B382="","",VLOOKUP(B382,基础信息!$B$3:$K$10000,3,0))</f>
        <v/>
      </c>
      <c r="E382" s="57" t="str">
        <f>IF(B382="","",SUMIF(入库记录!$C$3:$C$10000,B382,入库记录!$F$3:$F$10000))</f>
        <v/>
      </c>
      <c r="F382" s="57" t="str">
        <f>IF(B382="","",SUMIF(领用记录!$E$3:$E$10000,B382,领用记录!$H$3:$H$10000))</f>
        <v/>
      </c>
      <c r="G382" s="57" t="str">
        <f t="shared" si="18"/>
        <v/>
      </c>
      <c r="H382" s="55" t="str">
        <f>IF(B382="","",VLOOKUP(B382,基础信息!$B$3:$K$10000,4,0))</f>
        <v/>
      </c>
      <c r="I382" s="55" t="str">
        <f t="shared" si="19"/>
        <v/>
      </c>
      <c r="J382" s="57" t="str">
        <f>IF(B382="","",VLOOKUP(B382,基础信息!$B$3:$K$10000,5,0))</f>
        <v/>
      </c>
      <c r="K382" s="65" t="str">
        <f t="shared" si="20"/>
        <v/>
      </c>
    </row>
    <row r="383" spans="1:11" ht="30" customHeight="1">
      <c r="A383" s="58">
        <v>381</v>
      </c>
      <c r="B383" s="59" t="str">
        <f>IF(基础信息!B383="","",基础信息!B383)</f>
        <v/>
      </c>
      <c r="C383" s="60" t="str">
        <f>IF(B383="","",VLOOKUP(B383,基础信息!$B$3:$K$10000,2,0))</f>
        <v/>
      </c>
      <c r="D383" s="60" t="str">
        <f>IF(B383="","",VLOOKUP(B383,基础信息!$B$3:$K$10000,3,0))</f>
        <v/>
      </c>
      <c r="E383" s="61" t="str">
        <f>IF(B383="","",SUMIF(入库记录!$C$3:$C$10000,B383,入库记录!$F$3:$F$10000))</f>
        <v/>
      </c>
      <c r="F383" s="61" t="str">
        <f>IF(B383="","",SUMIF(领用记录!$E$3:$E$10000,B383,领用记录!$H$3:$H$10000))</f>
        <v/>
      </c>
      <c r="G383" s="61" t="str">
        <f t="shared" si="18"/>
        <v/>
      </c>
      <c r="H383" s="59" t="str">
        <f>IF(B383="","",VLOOKUP(B383,基础信息!$B$3:$K$10000,4,0))</f>
        <v/>
      </c>
      <c r="I383" s="59" t="str">
        <f t="shared" si="19"/>
        <v/>
      </c>
      <c r="J383" s="61" t="str">
        <f>IF(B383="","",VLOOKUP(B383,基础信息!$B$3:$K$10000,5,0))</f>
        <v/>
      </c>
      <c r="K383" s="66" t="str">
        <f t="shared" si="20"/>
        <v/>
      </c>
    </row>
    <row r="384" spans="1:11" ht="30" customHeight="1">
      <c r="A384" s="54">
        <v>382</v>
      </c>
      <c r="B384" s="55" t="str">
        <f>IF(基础信息!B384="","",基础信息!B384)</f>
        <v/>
      </c>
      <c r="C384" s="56" t="str">
        <f>IF(B384="","",VLOOKUP(B384,基础信息!$B$3:$K$10000,2,0))</f>
        <v/>
      </c>
      <c r="D384" s="56" t="str">
        <f>IF(B384="","",VLOOKUP(B384,基础信息!$B$3:$K$10000,3,0))</f>
        <v/>
      </c>
      <c r="E384" s="57" t="str">
        <f>IF(B384="","",SUMIF(入库记录!$C$3:$C$10000,B384,入库记录!$F$3:$F$10000))</f>
        <v/>
      </c>
      <c r="F384" s="57" t="str">
        <f>IF(B384="","",SUMIF(领用记录!$E$3:$E$10000,B384,领用记录!$H$3:$H$10000))</f>
        <v/>
      </c>
      <c r="G384" s="57" t="str">
        <f t="shared" si="18"/>
        <v/>
      </c>
      <c r="H384" s="55" t="str">
        <f>IF(B384="","",VLOOKUP(B384,基础信息!$B$3:$K$10000,4,0))</f>
        <v/>
      </c>
      <c r="I384" s="55" t="str">
        <f t="shared" si="19"/>
        <v/>
      </c>
      <c r="J384" s="57" t="str">
        <f>IF(B384="","",VLOOKUP(B384,基础信息!$B$3:$K$10000,5,0))</f>
        <v/>
      </c>
      <c r="K384" s="65" t="str">
        <f t="shared" si="20"/>
        <v/>
      </c>
    </row>
    <row r="385" spans="1:11" ht="30" customHeight="1">
      <c r="A385" s="58">
        <v>383</v>
      </c>
      <c r="B385" s="59" t="str">
        <f>IF(基础信息!B385="","",基础信息!B385)</f>
        <v/>
      </c>
      <c r="C385" s="60" t="str">
        <f>IF(B385="","",VLOOKUP(B385,基础信息!$B$3:$K$10000,2,0))</f>
        <v/>
      </c>
      <c r="D385" s="60" t="str">
        <f>IF(B385="","",VLOOKUP(B385,基础信息!$B$3:$K$10000,3,0))</f>
        <v/>
      </c>
      <c r="E385" s="61" t="str">
        <f>IF(B385="","",SUMIF(入库记录!$C$3:$C$10000,B385,入库记录!$F$3:$F$10000))</f>
        <v/>
      </c>
      <c r="F385" s="61" t="str">
        <f>IF(B385="","",SUMIF(领用记录!$E$3:$E$10000,B385,领用记录!$H$3:$H$10000))</f>
        <v/>
      </c>
      <c r="G385" s="61" t="str">
        <f t="shared" si="18"/>
        <v/>
      </c>
      <c r="H385" s="59" t="str">
        <f>IF(B385="","",VLOOKUP(B385,基础信息!$B$3:$K$10000,4,0))</f>
        <v/>
      </c>
      <c r="I385" s="59" t="str">
        <f t="shared" si="19"/>
        <v/>
      </c>
      <c r="J385" s="61" t="str">
        <f>IF(B385="","",VLOOKUP(B385,基础信息!$B$3:$K$10000,5,0))</f>
        <v/>
      </c>
      <c r="K385" s="66" t="str">
        <f t="shared" si="20"/>
        <v/>
      </c>
    </row>
    <row r="386" spans="1:11" ht="30" customHeight="1">
      <c r="A386" s="54">
        <v>384</v>
      </c>
      <c r="B386" s="55" t="str">
        <f>IF(基础信息!B386="","",基础信息!B386)</f>
        <v/>
      </c>
      <c r="C386" s="56" t="str">
        <f>IF(B386="","",VLOOKUP(B386,基础信息!$B$3:$K$10000,2,0))</f>
        <v/>
      </c>
      <c r="D386" s="56" t="str">
        <f>IF(B386="","",VLOOKUP(B386,基础信息!$B$3:$K$10000,3,0))</f>
        <v/>
      </c>
      <c r="E386" s="57" t="str">
        <f>IF(B386="","",SUMIF(入库记录!$C$3:$C$10000,B386,入库记录!$F$3:$F$10000))</f>
        <v/>
      </c>
      <c r="F386" s="57" t="str">
        <f>IF(B386="","",SUMIF(领用记录!$E$3:$E$10000,B386,领用记录!$H$3:$H$10000))</f>
        <v/>
      </c>
      <c r="G386" s="57" t="str">
        <f t="shared" si="18"/>
        <v/>
      </c>
      <c r="H386" s="55" t="str">
        <f>IF(B386="","",VLOOKUP(B386,基础信息!$B$3:$K$10000,4,0))</f>
        <v/>
      </c>
      <c r="I386" s="55" t="str">
        <f t="shared" si="19"/>
        <v/>
      </c>
      <c r="J386" s="57" t="str">
        <f>IF(B386="","",VLOOKUP(B386,基础信息!$B$3:$K$10000,5,0))</f>
        <v/>
      </c>
      <c r="K386" s="65" t="str">
        <f t="shared" si="20"/>
        <v/>
      </c>
    </row>
    <row r="387" spans="1:11" ht="30" customHeight="1">
      <c r="A387" s="58">
        <v>385</v>
      </c>
      <c r="B387" s="59" t="str">
        <f>IF(基础信息!B387="","",基础信息!B387)</f>
        <v/>
      </c>
      <c r="C387" s="60" t="str">
        <f>IF(B387="","",VLOOKUP(B387,基础信息!$B$3:$K$10000,2,0))</f>
        <v/>
      </c>
      <c r="D387" s="60" t="str">
        <f>IF(B387="","",VLOOKUP(B387,基础信息!$B$3:$K$10000,3,0))</f>
        <v/>
      </c>
      <c r="E387" s="61" t="str">
        <f>IF(B387="","",SUMIF(入库记录!$C$3:$C$10000,B387,入库记录!$F$3:$F$10000))</f>
        <v/>
      </c>
      <c r="F387" s="61" t="str">
        <f>IF(B387="","",SUMIF(领用记录!$E$3:$E$10000,B387,领用记录!$H$3:$H$10000))</f>
        <v/>
      </c>
      <c r="G387" s="61" t="str">
        <f t="shared" si="18"/>
        <v/>
      </c>
      <c r="H387" s="59" t="str">
        <f>IF(B387="","",VLOOKUP(B387,基础信息!$B$3:$K$10000,4,0))</f>
        <v/>
      </c>
      <c r="I387" s="59" t="str">
        <f t="shared" si="19"/>
        <v/>
      </c>
      <c r="J387" s="61" t="str">
        <f>IF(B387="","",VLOOKUP(B387,基础信息!$B$3:$K$10000,5,0))</f>
        <v/>
      </c>
      <c r="K387" s="66" t="str">
        <f t="shared" si="20"/>
        <v/>
      </c>
    </row>
    <row r="388" spans="1:11" ht="30" customHeight="1">
      <c r="A388" s="54">
        <v>386</v>
      </c>
      <c r="B388" s="55" t="str">
        <f>IF(基础信息!B388="","",基础信息!B388)</f>
        <v/>
      </c>
      <c r="C388" s="56" t="str">
        <f>IF(B388="","",VLOOKUP(B388,基础信息!$B$3:$K$10000,2,0))</f>
        <v/>
      </c>
      <c r="D388" s="56" t="str">
        <f>IF(B388="","",VLOOKUP(B388,基础信息!$B$3:$K$10000,3,0))</f>
        <v/>
      </c>
      <c r="E388" s="57" t="str">
        <f>IF(B388="","",SUMIF(入库记录!$C$3:$C$10000,B388,入库记录!$F$3:$F$10000))</f>
        <v/>
      </c>
      <c r="F388" s="57" t="str">
        <f>IF(B388="","",SUMIF(领用记录!$E$3:$E$10000,B388,领用记录!$H$3:$H$10000))</f>
        <v/>
      </c>
      <c r="G388" s="57" t="str">
        <f t="shared" si="18"/>
        <v/>
      </c>
      <c r="H388" s="55" t="str">
        <f>IF(B388="","",VLOOKUP(B388,基础信息!$B$3:$K$10000,4,0))</f>
        <v/>
      </c>
      <c r="I388" s="55" t="str">
        <f t="shared" si="19"/>
        <v/>
      </c>
      <c r="J388" s="57" t="str">
        <f>IF(B388="","",VLOOKUP(B388,基础信息!$B$3:$K$10000,5,0))</f>
        <v/>
      </c>
      <c r="K388" s="65" t="str">
        <f t="shared" si="20"/>
        <v/>
      </c>
    </row>
    <row r="389" spans="1:11" ht="30" customHeight="1">
      <c r="A389" s="58">
        <v>387</v>
      </c>
      <c r="B389" s="59" t="str">
        <f>IF(基础信息!B389="","",基础信息!B389)</f>
        <v/>
      </c>
      <c r="C389" s="60" t="str">
        <f>IF(B389="","",VLOOKUP(B389,基础信息!$B$3:$K$10000,2,0))</f>
        <v/>
      </c>
      <c r="D389" s="60" t="str">
        <f>IF(B389="","",VLOOKUP(B389,基础信息!$B$3:$K$10000,3,0))</f>
        <v/>
      </c>
      <c r="E389" s="61" t="str">
        <f>IF(B389="","",SUMIF(入库记录!$C$3:$C$10000,B389,入库记录!$F$3:$F$10000))</f>
        <v/>
      </c>
      <c r="F389" s="61" t="str">
        <f>IF(B389="","",SUMIF(领用记录!$E$3:$E$10000,B389,领用记录!$H$3:$H$10000))</f>
        <v/>
      </c>
      <c r="G389" s="61" t="str">
        <f t="shared" si="18"/>
        <v/>
      </c>
      <c r="H389" s="59" t="str">
        <f>IF(B389="","",VLOOKUP(B389,基础信息!$B$3:$K$10000,4,0))</f>
        <v/>
      </c>
      <c r="I389" s="59" t="str">
        <f t="shared" si="19"/>
        <v/>
      </c>
      <c r="J389" s="61" t="str">
        <f>IF(B389="","",VLOOKUP(B389,基础信息!$B$3:$K$10000,5,0))</f>
        <v/>
      </c>
      <c r="K389" s="66" t="str">
        <f t="shared" si="20"/>
        <v/>
      </c>
    </row>
    <row r="390" spans="1:11" ht="30" customHeight="1">
      <c r="A390" s="54">
        <v>388</v>
      </c>
      <c r="B390" s="55" t="str">
        <f>IF(基础信息!B390="","",基础信息!B390)</f>
        <v/>
      </c>
      <c r="C390" s="56" t="str">
        <f>IF(B390="","",VLOOKUP(B390,基础信息!$B$3:$K$10000,2,0))</f>
        <v/>
      </c>
      <c r="D390" s="56" t="str">
        <f>IF(B390="","",VLOOKUP(B390,基础信息!$B$3:$K$10000,3,0))</f>
        <v/>
      </c>
      <c r="E390" s="57" t="str">
        <f>IF(B390="","",SUMIF(入库记录!$C$3:$C$10000,B390,入库记录!$F$3:$F$10000))</f>
        <v/>
      </c>
      <c r="F390" s="57" t="str">
        <f>IF(B390="","",SUMIF(领用记录!$E$3:$E$10000,B390,领用记录!$H$3:$H$10000))</f>
        <v/>
      </c>
      <c r="G390" s="57" t="str">
        <f t="shared" si="18"/>
        <v/>
      </c>
      <c r="H390" s="55" t="str">
        <f>IF(B390="","",VLOOKUP(B390,基础信息!$B$3:$K$10000,4,0))</f>
        <v/>
      </c>
      <c r="I390" s="55" t="str">
        <f t="shared" si="19"/>
        <v/>
      </c>
      <c r="J390" s="57" t="str">
        <f>IF(B390="","",VLOOKUP(B390,基础信息!$B$3:$K$10000,5,0))</f>
        <v/>
      </c>
      <c r="K390" s="65" t="str">
        <f t="shared" si="20"/>
        <v/>
      </c>
    </row>
    <row r="391" spans="1:11" ht="30" customHeight="1">
      <c r="A391" s="58">
        <v>389</v>
      </c>
      <c r="B391" s="59" t="str">
        <f>IF(基础信息!B391="","",基础信息!B391)</f>
        <v/>
      </c>
      <c r="C391" s="60" t="str">
        <f>IF(B391="","",VLOOKUP(B391,基础信息!$B$3:$K$10000,2,0))</f>
        <v/>
      </c>
      <c r="D391" s="60" t="str">
        <f>IF(B391="","",VLOOKUP(B391,基础信息!$B$3:$K$10000,3,0))</f>
        <v/>
      </c>
      <c r="E391" s="61" t="str">
        <f>IF(B391="","",SUMIF(入库记录!$C$3:$C$10000,B391,入库记录!$F$3:$F$10000))</f>
        <v/>
      </c>
      <c r="F391" s="61" t="str">
        <f>IF(B391="","",SUMIF(领用记录!$E$3:$E$10000,B391,领用记录!$H$3:$H$10000))</f>
        <v/>
      </c>
      <c r="G391" s="61" t="str">
        <f t="shared" si="18"/>
        <v/>
      </c>
      <c r="H391" s="59" t="str">
        <f>IF(B391="","",VLOOKUP(B391,基础信息!$B$3:$K$10000,4,0))</f>
        <v/>
      </c>
      <c r="I391" s="59" t="str">
        <f t="shared" si="19"/>
        <v/>
      </c>
      <c r="J391" s="61" t="str">
        <f>IF(B391="","",VLOOKUP(B391,基础信息!$B$3:$K$10000,5,0))</f>
        <v/>
      </c>
      <c r="K391" s="66" t="str">
        <f t="shared" si="20"/>
        <v/>
      </c>
    </row>
    <row r="392" spans="1:11" ht="30" customHeight="1">
      <c r="A392" s="54">
        <v>390</v>
      </c>
      <c r="B392" s="55" t="str">
        <f>IF(基础信息!B392="","",基础信息!B392)</f>
        <v/>
      </c>
      <c r="C392" s="56" t="str">
        <f>IF(B392="","",VLOOKUP(B392,基础信息!$B$3:$K$10000,2,0))</f>
        <v/>
      </c>
      <c r="D392" s="56" t="str">
        <f>IF(B392="","",VLOOKUP(B392,基础信息!$B$3:$K$10000,3,0))</f>
        <v/>
      </c>
      <c r="E392" s="57" t="str">
        <f>IF(B392="","",SUMIF(入库记录!$C$3:$C$10000,B392,入库记录!$F$3:$F$10000))</f>
        <v/>
      </c>
      <c r="F392" s="57" t="str">
        <f>IF(B392="","",SUMIF(领用记录!$E$3:$E$10000,B392,领用记录!$H$3:$H$10000))</f>
        <v/>
      </c>
      <c r="G392" s="57" t="str">
        <f t="shared" si="18"/>
        <v/>
      </c>
      <c r="H392" s="55" t="str">
        <f>IF(B392="","",VLOOKUP(B392,基础信息!$B$3:$K$10000,4,0))</f>
        <v/>
      </c>
      <c r="I392" s="55" t="str">
        <f t="shared" si="19"/>
        <v/>
      </c>
      <c r="J392" s="57" t="str">
        <f>IF(B392="","",VLOOKUP(B392,基础信息!$B$3:$K$10000,5,0))</f>
        <v/>
      </c>
      <c r="K392" s="65" t="str">
        <f t="shared" si="20"/>
        <v/>
      </c>
    </row>
    <row r="393" spans="1:11" ht="30" customHeight="1">
      <c r="A393" s="58">
        <v>391</v>
      </c>
      <c r="B393" s="59" t="str">
        <f>IF(基础信息!B393="","",基础信息!B393)</f>
        <v/>
      </c>
      <c r="C393" s="60" t="str">
        <f>IF(B393="","",VLOOKUP(B393,基础信息!$B$3:$K$10000,2,0))</f>
        <v/>
      </c>
      <c r="D393" s="60" t="str">
        <f>IF(B393="","",VLOOKUP(B393,基础信息!$B$3:$K$10000,3,0))</f>
        <v/>
      </c>
      <c r="E393" s="61" t="str">
        <f>IF(B393="","",SUMIF(入库记录!$C$3:$C$10000,B393,入库记录!$F$3:$F$10000))</f>
        <v/>
      </c>
      <c r="F393" s="61" t="str">
        <f>IF(B393="","",SUMIF(领用记录!$E$3:$E$10000,B393,领用记录!$H$3:$H$10000))</f>
        <v/>
      </c>
      <c r="G393" s="61" t="str">
        <f t="shared" si="18"/>
        <v/>
      </c>
      <c r="H393" s="59" t="str">
        <f>IF(B393="","",VLOOKUP(B393,基础信息!$B$3:$K$10000,4,0))</f>
        <v/>
      </c>
      <c r="I393" s="59" t="str">
        <f t="shared" si="19"/>
        <v/>
      </c>
      <c r="J393" s="61" t="str">
        <f>IF(B393="","",VLOOKUP(B393,基础信息!$B$3:$K$10000,5,0))</f>
        <v/>
      </c>
      <c r="K393" s="66" t="str">
        <f t="shared" si="20"/>
        <v/>
      </c>
    </row>
    <row r="394" spans="1:11" ht="30" customHeight="1">
      <c r="A394" s="54">
        <v>392</v>
      </c>
      <c r="B394" s="55" t="str">
        <f>IF(基础信息!B394="","",基础信息!B394)</f>
        <v/>
      </c>
      <c r="C394" s="56" t="str">
        <f>IF(B394="","",VLOOKUP(B394,基础信息!$B$3:$K$10000,2,0))</f>
        <v/>
      </c>
      <c r="D394" s="56" t="str">
        <f>IF(B394="","",VLOOKUP(B394,基础信息!$B$3:$K$10000,3,0))</f>
        <v/>
      </c>
      <c r="E394" s="57" t="str">
        <f>IF(B394="","",SUMIF(入库记录!$C$3:$C$10000,B394,入库记录!$F$3:$F$10000))</f>
        <v/>
      </c>
      <c r="F394" s="57" t="str">
        <f>IF(B394="","",SUMIF(领用记录!$E$3:$E$10000,B394,领用记录!$H$3:$H$10000))</f>
        <v/>
      </c>
      <c r="G394" s="57" t="str">
        <f t="shared" si="18"/>
        <v/>
      </c>
      <c r="H394" s="55" t="str">
        <f>IF(B394="","",VLOOKUP(B394,基础信息!$B$3:$K$10000,4,0))</f>
        <v/>
      </c>
      <c r="I394" s="55" t="str">
        <f t="shared" si="19"/>
        <v/>
      </c>
      <c r="J394" s="57" t="str">
        <f>IF(B394="","",VLOOKUP(B394,基础信息!$B$3:$K$10000,5,0))</f>
        <v/>
      </c>
      <c r="K394" s="65" t="str">
        <f t="shared" si="20"/>
        <v/>
      </c>
    </row>
    <row r="395" spans="1:11" ht="30" customHeight="1">
      <c r="A395" s="58">
        <v>393</v>
      </c>
      <c r="B395" s="59" t="str">
        <f>IF(基础信息!B395="","",基础信息!B395)</f>
        <v/>
      </c>
      <c r="C395" s="60" t="str">
        <f>IF(B395="","",VLOOKUP(B395,基础信息!$B$3:$K$10000,2,0))</f>
        <v/>
      </c>
      <c r="D395" s="60" t="str">
        <f>IF(B395="","",VLOOKUP(B395,基础信息!$B$3:$K$10000,3,0))</f>
        <v/>
      </c>
      <c r="E395" s="61" t="str">
        <f>IF(B395="","",SUMIF(入库记录!$C$3:$C$10000,B395,入库记录!$F$3:$F$10000))</f>
        <v/>
      </c>
      <c r="F395" s="61" t="str">
        <f>IF(B395="","",SUMIF(领用记录!$E$3:$E$10000,B395,领用记录!$H$3:$H$10000))</f>
        <v/>
      </c>
      <c r="G395" s="61" t="str">
        <f t="shared" si="18"/>
        <v/>
      </c>
      <c r="H395" s="59" t="str">
        <f>IF(B395="","",VLOOKUP(B395,基础信息!$B$3:$K$10000,4,0))</f>
        <v/>
      </c>
      <c r="I395" s="59" t="str">
        <f t="shared" si="19"/>
        <v/>
      </c>
      <c r="J395" s="61" t="str">
        <f>IF(B395="","",VLOOKUP(B395,基础信息!$B$3:$K$10000,5,0))</f>
        <v/>
      </c>
      <c r="K395" s="66" t="str">
        <f t="shared" si="20"/>
        <v/>
      </c>
    </row>
    <row r="396" spans="1:11" ht="30" customHeight="1">
      <c r="A396" s="54">
        <v>394</v>
      </c>
      <c r="B396" s="55" t="str">
        <f>IF(基础信息!B396="","",基础信息!B396)</f>
        <v/>
      </c>
      <c r="C396" s="56" t="str">
        <f>IF(B396="","",VLOOKUP(B396,基础信息!$B$3:$K$10000,2,0))</f>
        <v/>
      </c>
      <c r="D396" s="56" t="str">
        <f>IF(B396="","",VLOOKUP(B396,基础信息!$B$3:$K$10000,3,0))</f>
        <v/>
      </c>
      <c r="E396" s="57" t="str">
        <f>IF(B396="","",SUMIF(入库记录!$C$3:$C$10000,B396,入库记录!$F$3:$F$10000))</f>
        <v/>
      </c>
      <c r="F396" s="57" t="str">
        <f>IF(B396="","",SUMIF(领用记录!$E$3:$E$10000,B396,领用记录!$H$3:$H$10000))</f>
        <v/>
      </c>
      <c r="G396" s="57" t="str">
        <f t="shared" si="18"/>
        <v/>
      </c>
      <c r="H396" s="55" t="str">
        <f>IF(B396="","",VLOOKUP(B396,基础信息!$B$3:$K$10000,4,0))</f>
        <v/>
      </c>
      <c r="I396" s="55" t="str">
        <f t="shared" si="19"/>
        <v/>
      </c>
      <c r="J396" s="57" t="str">
        <f>IF(B396="","",VLOOKUP(B396,基础信息!$B$3:$K$10000,5,0))</f>
        <v/>
      </c>
      <c r="K396" s="65" t="str">
        <f t="shared" si="20"/>
        <v/>
      </c>
    </row>
    <row r="397" spans="1:11" ht="30" customHeight="1">
      <c r="A397" s="58">
        <v>395</v>
      </c>
      <c r="B397" s="59" t="str">
        <f>IF(基础信息!B397="","",基础信息!B397)</f>
        <v/>
      </c>
      <c r="C397" s="60" t="str">
        <f>IF(B397="","",VLOOKUP(B397,基础信息!$B$3:$K$10000,2,0))</f>
        <v/>
      </c>
      <c r="D397" s="60" t="str">
        <f>IF(B397="","",VLOOKUP(B397,基础信息!$B$3:$K$10000,3,0))</f>
        <v/>
      </c>
      <c r="E397" s="61" t="str">
        <f>IF(B397="","",SUMIF(入库记录!$C$3:$C$10000,B397,入库记录!$F$3:$F$10000))</f>
        <v/>
      </c>
      <c r="F397" s="61" t="str">
        <f>IF(B397="","",SUMIF(领用记录!$E$3:$E$10000,B397,领用记录!$H$3:$H$10000))</f>
        <v/>
      </c>
      <c r="G397" s="61" t="str">
        <f t="shared" si="18"/>
        <v/>
      </c>
      <c r="H397" s="59" t="str">
        <f>IF(B397="","",VLOOKUP(B397,基础信息!$B$3:$K$10000,4,0))</f>
        <v/>
      </c>
      <c r="I397" s="59" t="str">
        <f t="shared" si="19"/>
        <v/>
      </c>
      <c r="J397" s="61" t="str">
        <f>IF(B397="","",VLOOKUP(B397,基础信息!$B$3:$K$10000,5,0))</f>
        <v/>
      </c>
      <c r="K397" s="66" t="str">
        <f t="shared" si="20"/>
        <v/>
      </c>
    </row>
    <row r="398" spans="1:11" ht="30" customHeight="1">
      <c r="A398" s="54">
        <v>396</v>
      </c>
      <c r="B398" s="55" t="str">
        <f>IF(基础信息!B398="","",基础信息!B398)</f>
        <v/>
      </c>
      <c r="C398" s="56" t="str">
        <f>IF(B398="","",VLOOKUP(B398,基础信息!$B$3:$K$10000,2,0))</f>
        <v/>
      </c>
      <c r="D398" s="56" t="str">
        <f>IF(B398="","",VLOOKUP(B398,基础信息!$B$3:$K$10000,3,0))</f>
        <v/>
      </c>
      <c r="E398" s="57" t="str">
        <f>IF(B398="","",SUMIF(入库记录!$C$3:$C$10000,B398,入库记录!$F$3:$F$10000))</f>
        <v/>
      </c>
      <c r="F398" s="57" t="str">
        <f>IF(B398="","",SUMIF(领用记录!$E$3:$E$10000,B398,领用记录!$H$3:$H$10000))</f>
        <v/>
      </c>
      <c r="G398" s="57" t="str">
        <f t="shared" si="18"/>
        <v/>
      </c>
      <c r="H398" s="55" t="str">
        <f>IF(B398="","",VLOOKUP(B398,基础信息!$B$3:$K$10000,4,0))</f>
        <v/>
      </c>
      <c r="I398" s="55" t="str">
        <f t="shared" si="19"/>
        <v/>
      </c>
      <c r="J398" s="57" t="str">
        <f>IF(B398="","",VLOOKUP(B398,基础信息!$B$3:$K$10000,5,0))</f>
        <v/>
      </c>
      <c r="K398" s="65" t="str">
        <f t="shared" si="20"/>
        <v/>
      </c>
    </row>
    <row r="399" spans="1:11" ht="30" customHeight="1">
      <c r="A399" s="58">
        <v>397</v>
      </c>
      <c r="B399" s="59" t="str">
        <f>IF(基础信息!B399="","",基础信息!B399)</f>
        <v/>
      </c>
      <c r="C399" s="60" t="str">
        <f>IF(B399="","",VLOOKUP(B399,基础信息!$B$3:$K$10000,2,0))</f>
        <v/>
      </c>
      <c r="D399" s="60" t="str">
        <f>IF(B399="","",VLOOKUP(B399,基础信息!$B$3:$K$10000,3,0))</f>
        <v/>
      </c>
      <c r="E399" s="61" t="str">
        <f>IF(B399="","",SUMIF(入库记录!$C$3:$C$10000,B399,入库记录!$F$3:$F$10000))</f>
        <v/>
      </c>
      <c r="F399" s="61" t="str">
        <f>IF(B399="","",SUMIF(领用记录!$E$3:$E$10000,B399,领用记录!$H$3:$H$10000))</f>
        <v/>
      </c>
      <c r="G399" s="61" t="str">
        <f t="shared" si="21" ref="G399:G462">IF(B399="","",E399-F399)</f>
        <v/>
      </c>
      <c r="H399" s="59" t="str">
        <f>IF(B399="","",VLOOKUP(B399,基础信息!$B$3:$K$10000,4,0))</f>
        <v/>
      </c>
      <c r="I399" s="59" t="str">
        <f t="shared" si="22" ref="I399:I462">IF(G399="","",G399*H399)</f>
        <v/>
      </c>
      <c r="J399" s="61" t="str">
        <f>IF(B399="","",VLOOKUP(B399,基础信息!$B$3:$K$10000,5,0))</f>
        <v/>
      </c>
      <c r="K399" s="66" t="str">
        <f t="shared" si="23" ref="K399:K462">IF(C399="","",IF(G399&lt;J399,"需要备货",""))</f>
        <v/>
      </c>
    </row>
    <row r="400" spans="1:11" ht="30" customHeight="1">
      <c r="A400" s="54">
        <v>398</v>
      </c>
      <c r="B400" s="55" t="str">
        <f>IF(基础信息!B400="","",基础信息!B400)</f>
        <v/>
      </c>
      <c r="C400" s="56" t="str">
        <f>IF(B400="","",VLOOKUP(B400,基础信息!$B$3:$K$10000,2,0))</f>
        <v/>
      </c>
      <c r="D400" s="56" t="str">
        <f>IF(B400="","",VLOOKUP(B400,基础信息!$B$3:$K$10000,3,0))</f>
        <v/>
      </c>
      <c r="E400" s="57" t="str">
        <f>IF(B400="","",SUMIF(入库记录!$C$3:$C$10000,B400,入库记录!$F$3:$F$10000))</f>
        <v/>
      </c>
      <c r="F400" s="57" t="str">
        <f>IF(B400="","",SUMIF(领用记录!$E$3:$E$10000,B400,领用记录!$H$3:$H$10000))</f>
        <v/>
      </c>
      <c r="G400" s="57" t="str">
        <f t="shared" si="21"/>
        <v/>
      </c>
      <c r="H400" s="55" t="str">
        <f>IF(B400="","",VLOOKUP(B400,基础信息!$B$3:$K$10000,4,0))</f>
        <v/>
      </c>
      <c r="I400" s="55" t="str">
        <f t="shared" si="22"/>
        <v/>
      </c>
      <c r="J400" s="57" t="str">
        <f>IF(B400="","",VLOOKUP(B400,基础信息!$B$3:$K$10000,5,0))</f>
        <v/>
      </c>
      <c r="K400" s="65" t="str">
        <f t="shared" si="23"/>
        <v/>
      </c>
    </row>
    <row r="401" spans="1:11" ht="30" customHeight="1">
      <c r="A401" s="58">
        <v>399</v>
      </c>
      <c r="B401" s="59" t="str">
        <f>IF(基础信息!B401="","",基础信息!B401)</f>
        <v/>
      </c>
      <c r="C401" s="60" t="str">
        <f>IF(B401="","",VLOOKUP(B401,基础信息!$B$3:$K$10000,2,0))</f>
        <v/>
      </c>
      <c r="D401" s="60" t="str">
        <f>IF(B401="","",VLOOKUP(B401,基础信息!$B$3:$K$10000,3,0))</f>
        <v/>
      </c>
      <c r="E401" s="61" t="str">
        <f>IF(B401="","",SUMIF(入库记录!$C$3:$C$10000,B401,入库记录!$F$3:$F$10000))</f>
        <v/>
      </c>
      <c r="F401" s="61" t="str">
        <f>IF(B401="","",SUMIF(领用记录!$E$3:$E$10000,B401,领用记录!$H$3:$H$10000))</f>
        <v/>
      </c>
      <c r="G401" s="61" t="str">
        <f t="shared" si="21"/>
        <v/>
      </c>
      <c r="H401" s="59" t="str">
        <f>IF(B401="","",VLOOKUP(B401,基础信息!$B$3:$K$10000,4,0))</f>
        <v/>
      </c>
      <c r="I401" s="59" t="str">
        <f t="shared" si="22"/>
        <v/>
      </c>
      <c r="J401" s="61" t="str">
        <f>IF(B401="","",VLOOKUP(B401,基础信息!$B$3:$K$10000,5,0))</f>
        <v/>
      </c>
      <c r="K401" s="66" t="str">
        <f t="shared" si="23"/>
        <v/>
      </c>
    </row>
    <row r="402" spans="1:11" ht="30" customHeight="1">
      <c r="A402" s="54">
        <v>400</v>
      </c>
      <c r="B402" s="55" t="str">
        <f>IF(基础信息!B402="","",基础信息!B402)</f>
        <v/>
      </c>
      <c r="C402" s="56" t="str">
        <f>IF(B402="","",VLOOKUP(B402,基础信息!$B$3:$K$10000,2,0))</f>
        <v/>
      </c>
      <c r="D402" s="56" t="str">
        <f>IF(B402="","",VLOOKUP(B402,基础信息!$B$3:$K$10000,3,0))</f>
        <v/>
      </c>
      <c r="E402" s="57" t="str">
        <f>IF(B402="","",SUMIF(入库记录!$C$3:$C$10000,B402,入库记录!$F$3:$F$10000))</f>
        <v/>
      </c>
      <c r="F402" s="57" t="str">
        <f>IF(B402="","",SUMIF(领用记录!$E$3:$E$10000,B402,领用记录!$H$3:$H$10000))</f>
        <v/>
      </c>
      <c r="G402" s="57" t="str">
        <f t="shared" si="21"/>
        <v/>
      </c>
      <c r="H402" s="55" t="str">
        <f>IF(B402="","",VLOOKUP(B402,基础信息!$B$3:$K$10000,4,0))</f>
        <v/>
      </c>
      <c r="I402" s="55" t="str">
        <f t="shared" si="22"/>
        <v/>
      </c>
      <c r="J402" s="57" t="str">
        <f>IF(B402="","",VLOOKUP(B402,基础信息!$B$3:$K$10000,5,0))</f>
        <v/>
      </c>
      <c r="K402" s="65" t="str">
        <f t="shared" si="23"/>
        <v/>
      </c>
    </row>
    <row r="403" spans="1:11" ht="30" customHeight="1">
      <c r="A403" s="58">
        <v>401</v>
      </c>
      <c r="B403" s="59" t="str">
        <f>IF(基础信息!B403="","",基础信息!B403)</f>
        <v/>
      </c>
      <c r="C403" s="60" t="str">
        <f>IF(B403="","",VLOOKUP(B403,基础信息!$B$3:$K$10000,2,0))</f>
        <v/>
      </c>
      <c r="D403" s="60" t="str">
        <f>IF(B403="","",VLOOKUP(B403,基础信息!$B$3:$K$10000,3,0))</f>
        <v/>
      </c>
      <c r="E403" s="61" t="str">
        <f>IF(B403="","",SUMIF(入库记录!$C$3:$C$10000,B403,入库记录!$F$3:$F$10000))</f>
        <v/>
      </c>
      <c r="F403" s="61" t="str">
        <f>IF(B403="","",SUMIF(领用记录!$E$3:$E$10000,B403,领用记录!$H$3:$H$10000))</f>
        <v/>
      </c>
      <c r="G403" s="61" t="str">
        <f t="shared" si="21"/>
        <v/>
      </c>
      <c r="H403" s="59" t="str">
        <f>IF(B403="","",VLOOKUP(B403,基础信息!$B$3:$K$10000,4,0))</f>
        <v/>
      </c>
      <c r="I403" s="59" t="str">
        <f t="shared" si="22"/>
        <v/>
      </c>
      <c r="J403" s="61" t="str">
        <f>IF(B403="","",VLOOKUP(B403,基础信息!$B$3:$K$10000,5,0))</f>
        <v/>
      </c>
      <c r="K403" s="66" t="str">
        <f t="shared" si="23"/>
        <v/>
      </c>
    </row>
    <row r="404" spans="1:11" ht="30" customHeight="1">
      <c r="A404" s="54">
        <v>402</v>
      </c>
      <c r="B404" s="55" t="str">
        <f>IF(基础信息!B404="","",基础信息!B404)</f>
        <v/>
      </c>
      <c r="C404" s="56" t="str">
        <f>IF(B404="","",VLOOKUP(B404,基础信息!$B$3:$K$10000,2,0))</f>
        <v/>
      </c>
      <c r="D404" s="56" t="str">
        <f>IF(B404="","",VLOOKUP(B404,基础信息!$B$3:$K$10000,3,0))</f>
        <v/>
      </c>
      <c r="E404" s="57" t="str">
        <f>IF(B404="","",SUMIF(入库记录!$C$3:$C$10000,B404,入库记录!$F$3:$F$10000))</f>
        <v/>
      </c>
      <c r="F404" s="57" t="str">
        <f>IF(B404="","",SUMIF(领用记录!$E$3:$E$10000,B404,领用记录!$H$3:$H$10000))</f>
        <v/>
      </c>
      <c r="G404" s="57" t="str">
        <f t="shared" si="21"/>
        <v/>
      </c>
      <c r="H404" s="55" t="str">
        <f>IF(B404="","",VLOOKUP(B404,基础信息!$B$3:$K$10000,4,0))</f>
        <v/>
      </c>
      <c r="I404" s="55" t="str">
        <f t="shared" si="22"/>
        <v/>
      </c>
      <c r="J404" s="57" t="str">
        <f>IF(B404="","",VLOOKUP(B404,基础信息!$B$3:$K$10000,5,0))</f>
        <v/>
      </c>
      <c r="K404" s="65" t="str">
        <f t="shared" si="23"/>
        <v/>
      </c>
    </row>
    <row r="405" spans="1:11" ht="30" customHeight="1">
      <c r="A405" s="58">
        <v>403</v>
      </c>
      <c r="B405" s="59" t="str">
        <f>IF(基础信息!B405="","",基础信息!B405)</f>
        <v/>
      </c>
      <c r="C405" s="60" t="str">
        <f>IF(B405="","",VLOOKUP(B405,基础信息!$B$3:$K$10000,2,0))</f>
        <v/>
      </c>
      <c r="D405" s="60" t="str">
        <f>IF(B405="","",VLOOKUP(B405,基础信息!$B$3:$K$10000,3,0))</f>
        <v/>
      </c>
      <c r="E405" s="61" t="str">
        <f>IF(B405="","",SUMIF(入库记录!$C$3:$C$10000,B405,入库记录!$F$3:$F$10000))</f>
        <v/>
      </c>
      <c r="F405" s="61" t="str">
        <f>IF(B405="","",SUMIF(领用记录!$E$3:$E$10000,B405,领用记录!$H$3:$H$10000))</f>
        <v/>
      </c>
      <c r="G405" s="61" t="str">
        <f t="shared" si="21"/>
        <v/>
      </c>
      <c r="H405" s="59" t="str">
        <f>IF(B405="","",VLOOKUP(B405,基础信息!$B$3:$K$10000,4,0))</f>
        <v/>
      </c>
      <c r="I405" s="59" t="str">
        <f t="shared" si="22"/>
        <v/>
      </c>
      <c r="J405" s="61" t="str">
        <f>IF(B405="","",VLOOKUP(B405,基础信息!$B$3:$K$10000,5,0))</f>
        <v/>
      </c>
      <c r="K405" s="66" t="str">
        <f t="shared" si="23"/>
        <v/>
      </c>
    </row>
    <row r="406" spans="1:11" ht="30" customHeight="1">
      <c r="A406" s="54">
        <v>404</v>
      </c>
      <c r="B406" s="55" t="str">
        <f>IF(基础信息!B406="","",基础信息!B406)</f>
        <v/>
      </c>
      <c r="C406" s="56" t="str">
        <f>IF(B406="","",VLOOKUP(B406,基础信息!$B$3:$K$10000,2,0))</f>
        <v/>
      </c>
      <c r="D406" s="56" t="str">
        <f>IF(B406="","",VLOOKUP(B406,基础信息!$B$3:$K$10000,3,0))</f>
        <v/>
      </c>
      <c r="E406" s="57" t="str">
        <f>IF(B406="","",SUMIF(入库记录!$C$3:$C$10000,B406,入库记录!$F$3:$F$10000))</f>
        <v/>
      </c>
      <c r="F406" s="57" t="str">
        <f>IF(B406="","",SUMIF(领用记录!$E$3:$E$10000,B406,领用记录!$H$3:$H$10000))</f>
        <v/>
      </c>
      <c r="G406" s="57" t="str">
        <f t="shared" si="21"/>
        <v/>
      </c>
      <c r="H406" s="55" t="str">
        <f>IF(B406="","",VLOOKUP(B406,基础信息!$B$3:$K$10000,4,0))</f>
        <v/>
      </c>
      <c r="I406" s="55" t="str">
        <f t="shared" si="22"/>
        <v/>
      </c>
      <c r="J406" s="57" t="str">
        <f>IF(B406="","",VLOOKUP(B406,基础信息!$B$3:$K$10000,5,0))</f>
        <v/>
      </c>
      <c r="K406" s="65" t="str">
        <f t="shared" si="23"/>
        <v/>
      </c>
    </row>
    <row r="407" spans="1:11" ht="30" customHeight="1">
      <c r="A407" s="58">
        <v>405</v>
      </c>
      <c r="B407" s="59" t="str">
        <f>IF(基础信息!B407="","",基础信息!B407)</f>
        <v/>
      </c>
      <c r="C407" s="60" t="str">
        <f>IF(B407="","",VLOOKUP(B407,基础信息!$B$3:$K$10000,2,0))</f>
        <v/>
      </c>
      <c r="D407" s="60" t="str">
        <f>IF(B407="","",VLOOKUP(B407,基础信息!$B$3:$K$10000,3,0))</f>
        <v/>
      </c>
      <c r="E407" s="61" t="str">
        <f>IF(B407="","",SUMIF(入库记录!$C$3:$C$10000,B407,入库记录!$F$3:$F$10000))</f>
        <v/>
      </c>
      <c r="F407" s="61" t="str">
        <f>IF(B407="","",SUMIF(领用记录!$E$3:$E$10000,B407,领用记录!$H$3:$H$10000))</f>
        <v/>
      </c>
      <c r="G407" s="61" t="str">
        <f t="shared" si="21"/>
        <v/>
      </c>
      <c r="H407" s="59" t="str">
        <f>IF(B407="","",VLOOKUP(B407,基础信息!$B$3:$K$10000,4,0))</f>
        <v/>
      </c>
      <c r="I407" s="59" t="str">
        <f t="shared" si="22"/>
        <v/>
      </c>
      <c r="J407" s="61" t="str">
        <f>IF(B407="","",VLOOKUP(B407,基础信息!$B$3:$K$10000,5,0))</f>
        <v/>
      </c>
      <c r="K407" s="66" t="str">
        <f t="shared" si="23"/>
        <v/>
      </c>
    </row>
    <row r="408" spans="1:11" ht="30" customHeight="1">
      <c r="A408" s="54">
        <v>406</v>
      </c>
      <c r="B408" s="55" t="str">
        <f>IF(基础信息!B408="","",基础信息!B408)</f>
        <v/>
      </c>
      <c r="C408" s="56" t="str">
        <f>IF(B408="","",VLOOKUP(B408,基础信息!$B$3:$K$10000,2,0))</f>
        <v/>
      </c>
      <c r="D408" s="56" t="str">
        <f>IF(B408="","",VLOOKUP(B408,基础信息!$B$3:$K$10000,3,0))</f>
        <v/>
      </c>
      <c r="E408" s="57" t="str">
        <f>IF(B408="","",SUMIF(入库记录!$C$3:$C$10000,B408,入库记录!$F$3:$F$10000))</f>
        <v/>
      </c>
      <c r="F408" s="57" t="str">
        <f>IF(B408="","",SUMIF(领用记录!$E$3:$E$10000,B408,领用记录!$H$3:$H$10000))</f>
        <v/>
      </c>
      <c r="G408" s="57" t="str">
        <f t="shared" si="21"/>
        <v/>
      </c>
      <c r="H408" s="55" t="str">
        <f>IF(B408="","",VLOOKUP(B408,基础信息!$B$3:$K$10000,4,0))</f>
        <v/>
      </c>
      <c r="I408" s="55" t="str">
        <f t="shared" si="22"/>
        <v/>
      </c>
      <c r="J408" s="57" t="str">
        <f>IF(B408="","",VLOOKUP(B408,基础信息!$B$3:$K$10000,5,0))</f>
        <v/>
      </c>
      <c r="K408" s="65" t="str">
        <f t="shared" si="23"/>
        <v/>
      </c>
    </row>
    <row r="409" spans="1:11" ht="30" customHeight="1">
      <c r="A409" s="58">
        <v>407</v>
      </c>
      <c r="B409" s="59" t="str">
        <f>IF(基础信息!B409="","",基础信息!B409)</f>
        <v/>
      </c>
      <c r="C409" s="60" t="str">
        <f>IF(B409="","",VLOOKUP(B409,基础信息!$B$3:$K$10000,2,0))</f>
        <v/>
      </c>
      <c r="D409" s="60" t="str">
        <f>IF(B409="","",VLOOKUP(B409,基础信息!$B$3:$K$10000,3,0))</f>
        <v/>
      </c>
      <c r="E409" s="61" t="str">
        <f>IF(B409="","",SUMIF(入库记录!$C$3:$C$10000,B409,入库记录!$F$3:$F$10000))</f>
        <v/>
      </c>
      <c r="F409" s="61" t="str">
        <f>IF(B409="","",SUMIF(领用记录!$E$3:$E$10000,B409,领用记录!$H$3:$H$10000))</f>
        <v/>
      </c>
      <c r="G409" s="61" t="str">
        <f t="shared" si="21"/>
        <v/>
      </c>
      <c r="H409" s="59" t="str">
        <f>IF(B409="","",VLOOKUP(B409,基础信息!$B$3:$K$10000,4,0))</f>
        <v/>
      </c>
      <c r="I409" s="59" t="str">
        <f t="shared" si="22"/>
        <v/>
      </c>
      <c r="J409" s="61" t="str">
        <f>IF(B409="","",VLOOKUP(B409,基础信息!$B$3:$K$10000,5,0))</f>
        <v/>
      </c>
      <c r="K409" s="66" t="str">
        <f t="shared" si="23"/>
        <v/>
      </c>
    </row>
    <row r="410" spans="1:11" ht="30" customHeight="1">
      <c r="A410" s="54">
        <v>408</v>
      </c>
      <c r="B410" s="55" t="str">
        <f>IF(基础信息!B410="","",基础信息!B410)</f>
        <v/>
      </c>
      <c r="C410" s="56" t="str">
        <f>IF(B410="","",VLOOKUP(B410,基础信息!$B$3:$K$10000,2,0))</f>
        <v/>
      </c>
      <c r="D410" s="56" t="str">
        <f>IF(B410="","",VLOOKUP(B410,基础信息!$B$3:$K$10000,3,0))</f>
        <v/>
      </c>
      <c r="E410" s="57" t="str">
        <f>IF(B410="","",SUMIF(入库记录!$C$3:$C$10000,B410,入库记录!$F$3:$F$10000))</f>
        <v/>
      </c>
      <c r="F410" s="57" t="str">
        <f>IF(B410="","",SUMIF(领用记录!$E$3:$E$10000,B410,领用记录!$H$3:$H$10000))</f>
        <v/>
      </c>
      <c r="G410" s="57" t="str">
        <f t="shared" si="21"/>
        <v/>
      </c>
      <c r="H410" s="55" t="str">
        <f>IF(B410="","",VLOOKUP(B410,基础信息!$B$3:$K$10000,4,0))</f>
        <v/>
      </c>
      <c r="I410" s="55" t="str">
        <f t="shared" si="22"/>
        <v/>
      </c>
      <c r="J410" s="57" t="str">
        <f>IF(B410="","",VLOOKUP(B410,基础信息!$B$3:$K$10000,5,0))</f>
        <v/>
      </c>
      <c r="K410" s="65" t="str">
        <f t="shared" si="23"/>
        <v/>
      </c>
    </row>
    <row r="411" spans="1:11" ht="30" customHeight="1">
      <c r="A411" s="58">
        <v>409</v>
      </c>
      <c r="B411" s="59" t="str">
        <f>IF(基础信息!B411="","",基础信息!B411)</f>
        <v/>
      </c>
      <c r="C411" s="60" t="str">
        <f>IF(B411="","",VLOOKUP(B411,基础信息!$B$3:$K$10000,2,0))</f>
        <v/>
      </c>
      <c r="D411" s="60" t="str">
        <f>IF(B411="","",VLOOKUP(B411,基础信息!$B$3:$K$10000,3,0))</f>
        <v/>
      </c>
      <c r="E411" s="61" t="str">
        <f>IF(B411="","",SUMIF(入库记录!$C$3:$C$10000,B411,入库记录!$F$3:$F$10000))</f>
        <v/>
      </c>
      <c r="F411" s="61" t="str">
        <f>IF(B411="","",SUMIF(领用记录!$E$3:$E$10000,B411,领用记录!$H$3:$H$10000))</f>
        <v/>
      </c>
      <c r="G411" s="61" t="str">
        <f t="shared" si="21"/>
        <v/>
      </c>
      <c r="H411" s="59" t="str">
        <f>IF(B411="","",VLOOKUP(B411,基础信息!$B$3:$K$10000,4,0))</f>
        <v/>
      </c>
      <c r="I411" s="59" t="str">
        <f t="shared" si="22"/>
        <v/>
      </c>
      <c r="J411" s="61" t="str">
        <f>IF(B411="","",VLOOKUP(B411,基础信息!$B$3:$K$10000,5,0))</f>
        <v/>
      </c>
      <c r="K411" s="66" t="str">
        <f t="shared" si="23"/>
        <v/>
      </c>
    </row>
    <row r="412" spans="1:11" ht="30" customHeight="1">
      <c r="A412" s="54">
        <v>410</v>
      </c>
      <c r="B412" s="55" t="str">
        <f>IF(基础信息!B412="","",基础信息!B412)</f>
        <v/>
      </c>
      <c r="C412" s="56" t="str">
        <f>IF(B412="","",VLOOKUP(B412,基础信息!$B$3:$K$10000,2,0))</f>
        <v/>
      </c>
      <c r="D412" s="56" t="str">
        <f>IF(B412="","",VLOOKUP(B412,基础信息!$B$3:$K$10000,3,0))</f>
        <v/>
      </c>
      <c r="E412" s="57" t="str">
        <f>IF(B412="","",SUMIF(入库记录!$C$3:$C$10000,B412,入库记录!$F$3:$F$10000))</f>
        <v/>
      </c>
      <c r="F412" s="57" t="str">
        <f>IF(B412="","",SUMIF(领用记录!$E$3:$E$10000,B412,领用记录!$H$3:$H$10000))</f>
        <v/>
      </c>
      <c r="G412" s="57" t="str">
        <f t="shared" si="21"/>
        <v/>
      </c>
      <c r="H412" s="55" t="str">
        <f>IF(B412="","",VLOOKUP(B412,基础信息!$B$3:$K$10000,4,0))</f>
        <v/>
      </c>
      <c r="I412" s="55" t="str">
        <f t="shared" si="22"/>
        <v/>
      </c>
      <c r="J412" s="57" t="str">
        <f>IF(B412="","",VLOOKUP(B412,基础信息!$B$3:$K$10000,5,0))</f>
        <v/>
      </c>
      <c r="K412" s="65" t="str">
        <f t="shared" si="23"/>
        <v/>
      </c>
    </row>
    <row r="413" spans="1:11" ht="30" customHeight="1">
      <c r="A413" s="58">
        <v>411</v>
      </c>
      <c r="B413" s="59" t="str">
        <f>IF(基础信息!B413="","",基础信息!B413)</f>
        <v/>
      </c>
      <c r="C413" s="60" t="str">
        <f>IF(B413="","",VLOOKUP(B413,基础信息!$B$3:$K$10000,2,0))</f>
        <v/>
      </c>
      <c r="D413" s="60" t="str">
        <f>IF(B413="","",VLOOKUP(B413,基础信息!$B$3:$K$10000,3,0))</f>
        <v/>
      </c>
      <c r="E413" s="61" t="str">
        <f>IF(B413="","",SUMIF(入库记录!$C$3:$C$10000,B413,入库记录!$F$3:$F$10000))</f>
        <v/>
      </c>
      <c r="F413" s="61" t="str">
        <f>IF(B413="","",SUMIF(领用记录!$E$3:$E$10000,B413,领用记录!$H$3:$H$10000))</f>
        <v/>
      </c>
      <c r="G413" s="61" t="str">
        <f t="shared" si="21"/>
        <v/>
      </c>
      <c r="H413" s="59" t="str">
        <f>IF(B413="","",VLOOKUP(B413,基础信息!$B$3:$K$10000,4,0))</f>
        <v/>
      </c>
      <c r="I413" s="59" t="str">
        <f t="shared" si="22"/>
        <v/>
      </c>
      <c r="J413" s="61" t="str">
        <f>IF(B413="","",VLOOKUP(B413,基础信息!$B$3:$K$10000,5,0))</f>
        <v/>
      </c>
      <c r="K413" s="66" t="str">
        <f t="shared" si="23"/>
        <v/>
      </c>
    </row>
    <row r="414" spans="1:11" ht="30" customHeight="1">
      <c r="A414" s="54">
        <v>412</v>
      </c>
      <c r="B414" s="55" t="str">
        <f>IF(基础信息!B414="","",基础信息!B414)</f>
        <v/>
      </c>
      <c r="C414" s="56" t="str">
        <f>IF(B414="","",VLOOKUP(B414,基础信息!$B$3:$K$10000,2,0))</f>
        <v/>
      </c>
      <c r="D414" s="56" t="str">
        <f>IF(B414="","",VLOOKUP(B414,基础信息!$B$3:$K$10000,3,0))</f>
        <v/>
      </c>
      <c r="E414" s="57" t="str">
        <f>IF(B414="","",SUMIF(入库记录!$C$3:$C$10000,B414,入库记录!$F$3:$F$10000))</f>
        <v/>
      </c>
      <c r="F414" s="57" t="str">
        <f>IF(B414="","",SUMIF(领用记录!$E$3:$E$10000,B414,领用记录!$H$3:$H$10000))</f>
        <v/>
      </c>
      <c r="G414" s="57" t="str">
        <f t="shared" si="21"/>
        <v/>
      </c>
      <c r="H414" s="55" t="str">
        <f>IF(B414="","",VLOOKUP(B414,基础信息!$B$3:$K$10000,4,0))</f>
        <v/>
      </c>
      <c r="I414" s="55" t="str">
        <f t="shared" si="22"/>
        <v/>
      </c>
      <c r="J414" s="57" t="str">
        <f>IF(B414="","",VLOOKUP(B414,基础信息!$B$3:$K$10000,5,0))</f>
        <v/>
      </c>
      <c r="K414" s="65" t="str">
        <f t="shared" si="23"/>
        <v/>
      </c>
    </row>
    <row r="415" spans="1:11" ht="30" customHeight="1">
      <c r="A415" s="58">
        <v>413</v>
      </c>
      <c r="B415" s="59" t="str">
        <f>IF(基础信息!B415="","",基础信息!B415)</f>
        <v/>
      </c>
      <c r="C415" s="60" t="str">
        <f>IF(B415="","",VLOOKUP(B415,基础信息!$B$3:$K$10000,2,0))</f>
        <v/>
      </c>
      <c r="D415" s="60" t="str">
        <f>IF(B415="","",VLOOKUP(B415,基础信息!$B$3:$K$10000,3,0))</f>
        <v/>
      </c>
      <c r="E415" s="61" t="str">
        <f>IF(B415="","",SUMIF(入库记录!$C$3:$C$10000,B415,入库记录!$F$3:$F$10000))</f>
        <v/>
      </c>
      <c r="F415" s="61" t="str">
        <f>IF(B415="","",SUMIF(领用记录!$E$3:$E$10000,B415,领用记录!$H$3:$H$10000))</f>
        <v/>
      </c>
      <c r="G415" s="61" t="str">
        <f t="shared" si="21"/>
        <v/>
      </c>
      <c r="H415" s="59" t="str">
        <f>IF(B415="","",VLOOKUP(B415,基础信息!$B$3:$K$10000,4,0))</f>
        <v/>
      </c>
      <c r="I415" s="59" t="str">
        <f t="shared" si="22"/>
        <v/>
      </c>
      <c r="J415" s="61" t="str">
        <f>IF(B415="","",VLOOKUP(B415,基础信息!$B$3:$K$10000,5,0))</f>
        <v/>
      </c>
      <c r="K415" s="66" t="str">
        <f t="shared" si="23"/>
        <v/>
      </c>
    </row>
    <row r="416" spans="1:11" ht="30" customHeight="1">
      <c r="A416" s="54">
        <v>414</v>
      </c>
      <c r="B416" s="55" t="str">
        <f>IF(基础信息!B416="","",基础信息!B416)</f>
        <v/>
      </c>
      <c r="C416" s="56" t="str">
        <f>IF(B416="","",VLOOKUP(B416,基础信息!$B$3:$K$10000,2,0))</f>
        <v/>
      </c>
      <c r="D416" s="56" t="str">
        <f>IF(B416="","",VLOOKUP(B416,基础信息!$B$3:$K$10000,3,0))</f>
        <v/>
      </c>
      <c r="E416" s="57" t="str">
        <f>IF(B416="","",SUMIF(入库记录!$C$3:$C$10000,B416,入库记录!$F$3:$F$10000))</f>
        <v/>
      </c>
      <c r="F416" s="57" t="str">
        <f>IF(B416="","",SUMIF(领用记录!$E$3:$E$10000,B416,领用记录!$H$3:$H$10000))</f>
        <v/>
      </c>
      <c r="G416" s="57" t="str">
        <f t="shared" si="21"/>
        <v/>
      </c>
      <c r="H416" s="55" t="str">
        <f>IF(B416="","",VLOOKUP(B416,基础信息!$B$3:$K$10000,4,0))</f>
        <v/>
      </c>
      <c r="I416" s="55" t="str">
        <f t="shared" si="22"/>
        <v/>
      </c>
      <c r="J416" s="57" t="str">
        <f>IF(B416="","",VLOOKUP(B416,基础信息!$B$3:$K$10000,5,0))</f>
        <v/>
      </c>
      <c r="K416" s="65" t="str">
        <f t="shared" si="23"/>
        <v/>
      </c>
    </row>
    <row r="417" spans="1:11" ht="30" customHeight="1">
      <c r="A417" s="58">
        <v>415</v>
      </c>
      <c r="B417" s="59" t="str">
        <f>IF(基础信息!B417="","",基础信息!B417)</f>
        <v/>
      </c>
      <c r="C417" s="60" t="str">
        <f>IF(B417="","",VLOOKUP(B417,基础信息!$B$3:$K$10000,2,0))</f>
        <v/>
      </c>
      <c r="D417" s="60" t="str">
        <f>IF(B417="","",VLOOKUP(B417,基础信息!$B$3:$K$10000,3,0))</f>
        <v/>
      </c>
      <c r="E417" s="61" t="str">
        <f>IF(B417="","",SUMIF(入库记录!$C$3:$C$10000,B417,入库记录!$F$3:$F$10000))</f>
        <v/>
      </c>
      <c r="F417" s="61" t="str">
        <f>IF(B417="","",SUMIF(领用记录!$E$3:$E$10000,B417,领用记录!$H$3:$H$10000))</f>
        <v/>
      </c>
      <c r="G417" s="61" t="str">
        <f t="shared" si="21"/>
        <v/>
      </c>
      <c r="H417" s="59" t="str">
        <f>IF(B417="","",VLOOKUP(B417,基础信息!$B$3:$K$10000,4,0))</f>
        <v/>
      </c>
      <c r="I417" s="59" t="str">
        <f t="shared" si="22"/>
        <v/>
      </c>
      <c r="J417" s="61" t="str">
        <f>IF(B417="","",VLOOKUP(B417,基础信息!$B$3:$K$10000,5,0))</f>
        <v/>
      </c>
      <c r="K417" s="66" t="str">
        <f t="shared" si="23"/>
        <v/>
      </c>
    </row>
    <row r="418" spans="1:11" ht="30" customHeight="1">
      <c r="A418" s="54">
        <v>416</v>
      </c>
      <c r="B418" s="55" t="str">
        <f>IF(基础信息!B418="","",基础信息!B418)</f>
        <v/>
      </c>
      <c r="C418" s="56" t="str">
        <f>IF(B418="","",VLOOKUP(B418,基础信息!$B$3:$K$10000,2,0))</f>
        <v/>
      </c>
      <c r="D418" s="56" t="str">
        <f>IF(B418="","",VLOOKUP(B418,基础信息!$B$3:$K$10000,3,0))</f>
        <v/>
      </c>
      <c r="E418" s="57" t="str">
        <f>IF(B418="","",SUMIF(入库记录!$C$3:$C$10000,B418,入库记录!$F$3:$F$10000))</f>
        <v/>
      </c>
      <c r="F418" s="57" t="str">
        <f>IF(B418="","",SUMIF(领用记录!$E$3:$E$10000,B418,领用记录!$H$3:$H$10000))</f>
        <v/>
      </c>
      <c r="G418" s="57" t="str">
        <f t="shared" si="21"/>
        <v/>
      </c>
      <c r="H418" s="55" t="str">
        <f>IF(B418="","",VLOOKUP(B418,基础信息!$B$3:$K$10000,4,0))</f>
        <v/>
      </c>
      <c r="I418" s="55" t="str">
        <f t="shared" si="22"/>
        <v/>
      </c>
      <c r="J418" s="57" t="str">
        <f>IF(B418="","",VLOOKUP(B418,基础信息!$B$3:$K$10000,5,0))</f>
        <v/>
      </c>
      <c r="K418" s="65" t="str">
        <f t="shared" si="23"/>
        <v/>
      </c>
    </row>
    <row r="419" spans="1:11" ht="30" customHeight="1">
      <c r="A419" s="58">
        <v>417</v>
      </c>
      <c r="B419" s="59" t="str">
        <f>IF(基础信息!B419="","",基础信息!B419)</f>
        <v/>
      </c>
      <c r="C419" s="60" t="str">
        <f>IF(B419="","",VLOOKUP(B419,基础信息!$B$3:$K$10000,2,0))</f>
        <v/>
      </c>
      <c r="D419" s="60" t="str">
        <f>IF(B419="","",VLOOKUP(B419,基础信息!$B$3:$K$10000,3,0))</f>
        <v/>
      </c>
      <c r="E419" s="61" t="str">
        <f>IF(B419="","",SUMIF(入库记录!$C$3:$C$10000,B419,入库记录!$F$3:$F$10000))</f>
        <v/>
      </c>
      <c r="F419" s="61" t="str">
        <f>IF(B419="","",SUMIF(领用记录!$E$3:$E$10000,B419,领用记录!$H$3:$H$10000))</f>
        <v/>
      </c>
      <c r="G419" s="61" t="str">
        <f t="shared" si="21"/>
        <v/>
      </c>
      <c r="H419" s="59" t="str">
        <f>IF(B419="","",VLOOKUP(B419,基础信息!$B$3:$K$10000,4,0))</f>
        <v/>
      </c>
      <c r="I419" s="59" t="str">
        <f t="shared" si="22"/>
        <v/>
      </c>
      <c r="J419" s="61" t="str">
        <f>IF(B419="","",VLOOKUP(B419,基础信息!$B$3:$K$10000,5,0))</f>
        <v/>
      </c>
      <c r="K419" s="66" t="str">
        <f t="shared" si="23"/>
        <v/>
      </c>
    </row>
    <row r="420" spans="1:11" ht="30" customHeight="1">
      <c r="A420" s="54">
        <v>418</v>
      </c>
      <c r="B420" s="55" t="str">
        <f>IF(基础信息!B420="","",基础信息!B420)</f>
        <v/>
      </c>
      <c r="C420" s="56" t="str">
        <f>IF(B420="","",VLOOKUP(B420,基础信息!$B$3:$K$10000,2,0))</f>
        <v/>
      </c>
      <c r="D420" s="56" t="str">
        <f>IF(B420="","",VLOOKUP(B420,基础信息!$B$3:$K$10000,3,0))</f>
        <v/>
      </c>
      <c r="E420" s="57" t="str">
        <f>IF(B420="","",SUMIF(入库记录!$C$3:$C$10000,B420,入库记录!$F$3:$F$10000))</f>
        <v/>
      </c>
      <c r="F420" s="57" t="str">
        <f>IF(B420="","",SUMIF(领用记录!$E$3:$E$10000,B420,领用记录!$H$3:$H$10000))</f>
        <v/>
      </c>
      <c r="G420" s="57" t="str">
        <f t="shared" si="21"/>
        <v/>
      </c>
      <c r="H420" s="55" t="str">
        <f>IF(B420="","",VLOOKUP(B420,基础信息!$B$3:$K$10000,4,0))</f>
        <v/>
      </c>
      <c r="I420" s="55" t="str">
        <f t="shared" si="22"/>
        <v/>
      </c>
      <c r="J420" s="57" t="str">
        <f>IF(B420="","",VLOOKUP(B420,基础信息!$B$3:$K$10000,5,0))</f>
        <v/>
      </c>
      <c r="K420" s="65" t="str">
        <f t="shared" si="23"/>
        <v/>
      </c>
    </row>
    <row r="421" spans="1:11" ht="30" customHeight="1">
      <c r="A421" s="58">
        <v>419</v>
      </c>
      <c r="B421" s="59" t="str">
        <f>IF(基础信息!B421="","",基础信息!B421)</f>
        <v/>
      </c>
      <c r="C421" s="60" t="str">
        <f>IF(B421="","",VLOOKUP(B421,基础信息!$B$3:$K$10000,2,0))</f>
        <v/>
      </c>
      <c r="D421" s="60" t="str">
        <f>IF(B421="","",VLOOKUP(B421,基础信息!$B$3:$K$10000,3,0))</f>
        <v/>
      </c>
      <c r="E421" s="61" t="str">
        <f>IF(B421="","",SUMIF(入库记录!$C$3:$C$10000,B421,入库记录!$F$3:$F$10000))</f>
        <v/>
      </c>
      <c r="F421" s="61" t="str">
        <f>IF(B421="","",SUMIF(领用记录!$E$3:$E$10000,B421,领用记录!$H$3:$H$10000))</f>
        <v/>
      </c>
      <c r="G421" s="61" t="str">
        <f t="shared" si="21"/>
        <v/>
      </c>
      <c r="H421" s="59" t="str">
        <f>IF(B421="","",VLOOKUP(B421,基础信息!$B$3:$K$10000,4,0))</f>
        <v/>
      </c>
      <c r="I421" s="59" t="str">
        <f t="shared" si="22"/>
        <v/>
      </c>
      <c r="J421" s="61" t="str">
        <f>IF(B421="","",VLOOKUP(B421,基础信息!$B$3:$K$10000,5,0))</f>
        <v/>
      </c>
      <c r="K421" s="66" t="str">
        <f t="shared" si="23"/>
        <v/>
      </c>
    </row>
    <row r="422" spans="1:11" ht="30" customHeight="1">
      <c r="A422" s="54">
        <v>420</v>
      </c>
      <c r="B422" s="55" t="str">
        <f>IF(基础信息!B422="","",基础信息!B422)</f>
        <v/>
      </c>
      <c r="C422" s="56" t="str">
        <f>IF(B422="","",VLOOKUP(B422,基础信息!$B$3:$K$10000,2,0))</f>
        <v/>
      </c>
      <c r="D422" s="56" t="str">
        <f>IF(B422="","",VLOOKUP(B422,基础信息!$B$3:$K$10000,3,0))</f>
        <v/>
      </c>
      <c r="E422" s="57" t="str">
        <f>IF(B422="","",SUMIF(入库记录!$C$3:$C$10000,B422,入库记录!$F$3:$F$10000))</f>
        <v/>
      </c>
      <c r="F422" s="57" t="str">
        <f>IF(B422="","",SUMIF(领用记录!$E$3:$E$10000,B422,领用记录!$H$3:$H$10000))</f>
        <v/>
      </c>
      <c r="G422" s="57" t="str">
        <f t="shared" si="21"/>
        <v/>
      </c>
      <c r="H422" s="55" t="str">
        <f>IF(B422="","",VLOOKUP(B422,基础信息!$B$3:$K$10000,4,0))</f>
        <v/>
      </c>
      <c r="I422" s="55" t="str">
        <f t="shared" si="22"/>
        <v/>
      </c>
      <c r="J422" s="57" t="str">
        <f>IF(B422="","",VLOOKUP(B422,基础信息!$B$3:$K$10000,5,0))</f>
        <v/>
      </c>
      <c r="K422" s="65" t="str">
        <f t="shared" si="23"/>
        <v/>
      </c>
    </row>
    <row r="423" spans="1:11" ht="30" customHeight="1">
      <c r="A423" s="58">
        <v>421</v>
      </c>
      <c r="B423" s="59" t="str">
        <f>IF(基础信息!B423="","",基础信息!B423)</f>
        <v/>
      </c>
      <c r="C423" s="60" t="str">
        <f>IF(B423="","",VLOOKUP(B423,基础信息!$B$3:$K$10000,2,0))</f>
        <v/>
      </c>
      <c r="D423" s="60" t="str">
        <f>IF(B423="","",VLOOKUP(B423,基础信息!$B$3:$K$10000,3,0))</f>
        <v/>
      </c>
      <c r="E423" s="61" t="str">
        <f>IF(B423="","",SUMIF(入库记录!$C$3:$C$10000,B423,入库记录!$F$3:$F$10000))</f>
        <v/>
      </c>
      <c r="F423" s="61" t="str">
        <f>IF(B423="","",SUMIF(领用记录!$E$3:$E$10000,B423,领用记录!$H$3:$H$10000))</f>
        <v/>
      </c>
      <c r="G423" s="61" t="str">
        <f t="shared" si="21"/>
        <v/>
      </c>
      <c r="H423" s="59" t="str">
        <f>IF(B423="","",VLOOKUP(B423,基础信息!$B$3:$K$10000,4,0))</f>
        <v/>
      </c>
      <c r="I423" s="59" t="str">
        <f t="shared" si="22"/>
        <v/>
      </c>
      <c r="J423" s="61" t="str">
        <f>IF(B423="","",VLOOKUP(B423,基础信息!$B$3:$K$10000,5,0))</f>
        <v/>
      </c>
      <c r="K423" s="66" t="str">
        <f t="shared" si="23"/>
        <v/>
      </c>
    </row>
    <row r="424" spans="1:11" ht="30" customHeight="1">
      <c r="A424" s="54">
        <v>422</v>
      </c>
      <c r="B424" s="55" t="str">
        <f>IF(基础信息!B424="","",基础信息!B424)</f>
        <v/>
      </c>
      <c r="C424" s="56" t="str">
        <f>IF(B424="","",VLOOKUP(B424,基础信息!$B$3:$K$10000,2,0))</f>
        <v/>
      </c>
      <c r="D424" s="56" t="str">
        <f>IF(B424="","",VLOOKUP(B424,基础信息!$B$3:$K$10000,3,0))</f>
        <v/>
      </c>
      <c r="E424" s="57" t="str">
        <f>IF(B424="","",SUMIF(入库记录!$C$3:$C$10000,B424,入库记录!$F$3:$F$10000))</f>
        <v/>
      </c>
      <c r="F424" s="57" t="str">
        <f>IF(B424="","",SUMIF(领用记录!$E$3:$E$10000,B424,领用记录!$H$3:$H$10000))</f>
        <v/>
      </c>
      <c r="G424" s="57" t="str">
        <f t="shared" si="21"/>
        <v/>
      </c>
      <c r="H424" s="55" t="str">
        <f>IF(B424="","",VLOOKUP(B424,基础信息!$B$3:$K$10000,4,0))</f>
        <v/>
      </c>
      <c r="I424" s="55" t="str">
        <f t="shared" si="22"/>
        <v/>
      </c>
      <c r="J424" s="57" t="str">
        <f>IF(B424="","",VLOOKUP(B424,基础信息!$B$3:$K$10000,5,0))</f>
        <v/>
      </c>
      <c r="K424" s="65" t="str">
        <f t="shared" si="23"/>
        <v/>
      </c>
    </row>
    <row r="425" spans="1:11" ht="30" customHeight="1">
      <c r="A425" s="58">
        <v>423</v>
      </c>
      <c r="B425" s="59" t="str">
        <f>IF(基础信息!B425="","",基础信息!B425)</f>
        <v/>
      </c>
      <c r="C425" s="60" t="str">
        <f>IF(B425="","",VLOOKUP(B425,基础信息!$B$3:$K$10000,2,0))</f>
        <v/>
      </c>
      <c r="D425" s="60" t="str">
        <f>IF(B425="","",VLOOKUP(B425,基础信息!$B$3:$K$10000,3,0))</f>
        <v/>
      </c>
      <c r="E425" s="61" t="str">
        <f>IF(B425="","",SUMIF(入库记录!$C$3:$C$10000,B425,入库记录!$F$3:$F$10000))</f>
        <v/>
      </c>
      <c r="F425" s="61" t="str">
        <f>IF(B425="","",SUMIF(领用记录!$E$3:$E$10000,B425,领用记录!$H$3:$H$10000))</f>
        <v/>
      </c>
      <c r="G425" s="61" t="str">
        <f t="shared" si="21"/>
        <v/>
      </c>
      <c r="H425" s="59" t="str">
        <f>IF(B425="","",VLOOKUP(B425,基础信息!$B$3:$K$10000,4,0))</f>
        <v/>
      </c>
      <c r="I425" s="59" t="str">
        <f t="shared" si="22"/>
        <v/>
      </c>
      <c r="J425" s="61" t="str">
        <f>IF(B425="","",VLOOKUP(B425,基础信息!$B$3:$K$10000,5,0))</f>
        <v/>
      </c>
      <c r="K425" s="66" t="str">
        <f t="shared" si="23"/>
        <v/>
      </c>
    </row>
    <row r="426" spans="1:11" ht="30" customHeight="1">
      <c r="A426" s="54">
        <v>424</v>
      </c>
      <c r="B426" s="55" t="str">
        <f>IF(基础信息!B426="","",基础信息!B426)</f>
        <v/>
      </c>
      <c r="C426" s="56" t="str">
        <f>IF(B426="","",VLOOKUP(B426,基础信息!$B$3:$K$10000,2,0))</f>
        <v/>
      </c>
      <c r="D426" s="56" t="str">
        <f>IF(B426="","",VLOOKUP(B426,基础信息!$B$3:$K$10000,3,0))</f>
        <v/>
      </c>
      <c r="E426" s="57" t="str">
        <f>IF(B426="","",SUMIF(入库记录!$C$3:$C$10000,B426,入库记录!$F$3:$F$10000))</f>
        <v/>
      </c>
      <c r="F426" s="57" t="str">
        <f>IF(B426="","",SUMIF(领用记录!$E$3:$E$10000,B426,领用记录!$H$3:$H$10000))</f>
        <v/>
      </c>
      <c r="G426" s="57" t="str">
        <f t="shared" si="21"/>
        <v/>
      </c>
      <c r="H426" s="55" t="str">
        <f>IF(B426="","",VLOOKUP(B426,基础信息!$B$3:$K$10000,4,0))</f>
        <v/>
      </c>
      <c r="I426" s="55" t="str">
        <f t="shared" si="22"/>
        <v/>
      </c>
      <c r="J426" s="57" t="str">
        <f>IF(B426="","",VLOOKUP(B426,基础信息!$B$3:$K$10000,5,0))</f>
        <v/>
      </c>
      <c r="K426" s="65" t="str">
        <f t="shared" si="23"/>
        <v/>
      </c>
    </row>
    <row r="427" spans="1:11" ht="30" customHeight="1">
      <c r="A427" s="58">
        <v>425</v>
      </c>
      <c r="B427" s="59" t="str">
        <f>IF(基础信息!B427="","",基础信息!B427)</f>
        <v/>
      </c>
      <c r="C427" s="60" t="str">
        <f>IF(B427="","",VLOOKUP(B427,基础信息!$B$3:$K$10000,2,0))</f>
        <v/>
      </c>
      <c r="D427" s="60" t="str">
        <f>IF(B427="","",VLOOKUP(B427,基础信息!$B$3:$K$10000,3,0))</f>
        <v/>
      </c>
      <c r="E427" s="61" t="str">
        <f>IF(B427="","",SUMIF(入库记录!$C$3:$C$10000,B427,入库记录!$F$3:$F$10000))</f>
        <v/>
      </c>
      <c r="F427" s="61" t="str">
        <f>IF(B427="","",SUMIF(领用记录!$E$3:$E$10000,B427,领用记录!$H$3:$H$10000))</f>
        <v/>
      </c>
      <c r="G427" s="61" t="str">
        <f t="shared" si="21"/>
        <v/>
      </c>
      <c r="H427" s="59" t="str">
        <f>IF(B427="","",VLOOKUP(B427,基础信息!$B$3:$K$10000,4,0))</f>
        <v/>
      </c>
      <c r="I427" s="59" t="str">
        <f t="shared" si="22"/>
        <v/>
      </c>
      <c r="J427" s="61" t="str">
        <f>IF(B427="","",VLOOKUP(B427,基础信息!$B$3:$K$10000,5,0))</f>
        <v/>
      </c>
      <c r="K427" s="66" t="str">
        <f t="shared" si="23"/>
        <v/>
      </c>
    </row>
    <row r="428" spans="1:11" ht="30" customHeight="1">
      <c r="A428" s="54">
        <v>426</v>
      </c>
      <c r="B428" s="55" t="str">
        <f>IF(基础信息!B428="","",基础信息!B428)</f>
        <v/>
      </c>
      <c r="C428" s="56" t="str">
        <f>IF(B428="","",VLOOKUP(B428,基础信息!$B$3:$K$10000,2,0))</f>
        <v/>
      </c>
      <c r="D428" s="56" t="str">
        <f>IF(B428="","",VLOOKUP(B428,基础信息!$B$3:$K$10000,3,0))</f>
        <v/>
      </c>
      <c r="E428" s="57" t="str">
        <f>IF(B428="","",SUMIF(入库记录!$C$3:$C$10000,B428,入库记录!$F$3:$F$10000))</f>
        <v/>
      </c>
      <c r="F428" s="57" t="str">
        <f>IF(B428="","",SUMIF(领用记录!$E$3:$E$10000,B428,领用记录!$H$3:$H$10000))</f>
        <v/>
      </c>
      <c r="G428" s="57" t="str">
        <f t="shared" si="21"/>
        <v/>
      </c>
      <c r="H428" s="55" t="str">
        <f>IF(B428="","",VLOOKUP(B428,基础信息!$B$3:$K$10000,4,0))</f>
        <v/>
      </c>
      <c r="I428" s="55" t="str">
        <f t="shared" si="22"/>
        <v/>
      </c>
      <c r="J428" s="57" t="str">
        <f>IF(B428="","",VLOOKUP(B428,基础信息!$B$3:$K$10000,5,0))</f>
        <v/>
      </c>
      <c r="K428" s="65" t="str">
        <f t="shared" si="23"/>
        <v/>
      </c>
    </row>
    <row r="429" spans="1:11" ht="30" customHeight="1">
      <c r="A429" s="58">
        <v>427</v>
      </c>
      <c r="B429" s="59" t="str">
        <f>IF(基础信息!B429="","",基础信息!B429)</f>
        <v/>
      </c>
      <c r="C429" s="60" t="str">
        <f>IF(B429="","",VLOOKUP(B429,基础信息!$B$3:$K$10000,2,0))</f>
        <v/>
      </c>
      <c r="D429" s="60" t="str">
        <f>IF(B429="","",VLOOKUP(B429,基础信息!$B$3:$K$10000,3,0))</f>
        <v/>
      </c>
      <c r="E429" s="61" t="str">
        <f>IF(B429="","",SUMIF(入库记录!$C$3:$C$10000,B429,入库记录!$F$3:$F$10000))</f>
        <v/>
      </c>
      <c r="F429" s="61" t="str">
        <f>IF(B429="","",SUMIF(领用记录!$E$3:$E$10000,B429,领用记录!$H$3:$H$10000))</f>
        <v/>
      </c>
      <c r="G429" s="61" t="str">
        <f t="shared" si="21"/>
        <v/>
      </c>
      <c r="H429" s="59" t="str">
        <f>IF(B429="","",VLOOKUP(B429,基础信息!$B$3:$K$10000,4,0))</f>
        <v/>
      </c>
      <c r="I429" s="59" t="str">
        <f t="shared" si="22"/>
        <v/>
      </c>
      <c r="J429" s="61" t="str">
        <f>IF(B429="","",VLOOKUP(B429,基础信息!$B$3:$K$10000,5,0))</f>
        <v/>
      </c>
      <c r="K429" s="66" t="str">
        <f t="shared" si="23"/>
        <v/>
      </c>
    </row>
    <row r="430" spans="1:11" ht="30" customHeight="1">
      <c r="A430" s="54">
        <v>428</v>
      </c>
      <c r="B430" s="55" t="str">
        <f>IF(基础信息!B430="","",基础信息!B430)</f>
        <v/>
      </c>
      <c r="C430" s="56" t="str">
        <f>IF(B430="","",VLOOKUP(B430,基础信息!$B$3:$K$10000,2,0))</f>
        <v/>
      </c>
      <c r="D430" s="56" t="str">
        <f>IF(B430="","",VLOOKUP(B430,基础信息!$B$3:$K$10000,3,0))</f>
        <v/>
      </c>
      <c r="E430" s="57" t="str">
        <f>IF(B430="","",SUMIF(入库记录!$C$3:$C$10000,B430,入库记录!$F$3:$F$10000))</f>
        <v/>
      </c>
      <c r="F430" s="57" t="str">
        <f>IF(B430="","",SUMIF(领用记录!$E$3:$E$10000,B430,领用记录!$H$3:$H$10000))</f>
        <v/>
      </c>
      <c r="G430" s="57" t="str">
        <f t="shared" si="21"/>
        <v/>
      </c>
      <c r="H430" s="55" t="str">
        <f>IF(B430="","",VLOOKUP(B430,基础信息!$B$3:$K$10000,4,0))</f>
        <v/>
      </c>
      <c r="I430" s="55" t="str">
        <f t="shared" si="22"/>
        <v/>
      </c>
      <c r="J430" s="57" t="str">
        <f>IF(B430="","",VLOOKUP(B430,基础信息!$B$3:$K$10000,5,0))</f>
        <v/>
      </c>
      <c r="K430" s="65" t="str">
        <f t="shared" si="23"/>
        <v/>
      </c>
    </row>
    <row r="431" spans="1:11" ht="30" customHeight="1">
      <c r="A431" s="58">
        <v>429</v>
      </c>
      <c r="B431" s="59" t="str">
        <f>IF(基础信息!B431="","",基础信息!B431)</f>
        <v/>
      </c>
      <c r="C431" s="60" t="str">
        <f>IF(B431="","",VLOOKUP(B431,基础信息!$B$3:$K$10000,2,0))</f>
        <v/>
      </c>
      <c r="D431" s="60" t="str">
        <f>IF(B431="","",VLOOKUP(B431,基础信息!$B$3:$K$10000,3,0))</f>
        <v/>
      </c>
      <c r="E431" s="61" t="str">
        <f>IF(B431="","",SUMIF(入库记录!$C$3:$C$10000,B431,入库记录!$F$3:$F$10000))</f>
        <v/>
      </c>
      <c r="F431" s="61" t="str">
        <f>IF(B431="","",SUMIF(领用记录!$E$3:$E$10000,B431,领用记录!$H$3:$H$10000))</f>
        <v/>
      </c>
      <c r="G431" s="61" t="str">
        <f t="shared" si="21"/>
        <v/>
      </c>
      <c r="H431" s="59" t="str">
        <f>IF(B431="","",VLOOKUP(B431,基础信息!$B$3:$K$10000,4,0))</f>
        <v/>
      </c>
      <c r="I431" s="59" t="str">
        <f t="shared" si="22"/>
        <v/>
      </c>
      <c r="J431" s="61" t="str">
        <f>IF(B431="","",VLOOKUP(B431,基础信息!$B$3:$K$10000,5,0))</f>
        <v/>
      </c>
      <c r="K431" s="66" t="str">
        <f t="shared" si="23"/>
        <v/>
      </c>
    </row>
    <row r="432" spans="1:11" ht="30" customHeight="1">
      <c r="A432" s="54">
        <v>430</v>
      </c>
      <c r="B432" s="55" t="str">
        <f>IF(基础信息!B432="","",基础信息!B432)</f>
        <v/>
      </c>
      <c r="C432" s="56" t="str">
        <f>IF(B432="","",VLOOKUP(B432,基础信息!$B$3:$K$10000,2,0))</f>
        <v/>
      </c>
      <c r="D432" s="56" t="str">
        <f>IF(B432="","",VLOOKUP(B432,基础信息!$B$3:$K$10000,3,0))</f>
        <v/>
      </c>
      <c r="E432" s="57" t="str">
        <f>IF(B432="","",SUMIF(入库记录!$C$3:$C$10000,B432,入库记录!$F$3:$F$10000))</f>
        <v/>
      </c>
      <c r="F432" s="57" t="str">
        <f>IF(B432="","",SUMIF(领用记录!$E$3:$E$10000,B432,领用记录!$H$3:$H$10000))</f>
        <v/>
      </c>
      <c r="G432" s="57" t="str">
        <f t="shared" si="21"/>
        <v/>
      </c>
      <c r="H432" s="55" t="str">
        <f>IF(B432="","",VLOOKUP(B432,基础信息!$B$3:$K$10000,4,0))</f>
        <v/>
      </c>
      <c r="I432" s="55" t="str">
        <f t="shared" si="22"/>
        <v/>
      </c>
      <c r="J432" s="57" t="str">
        <f>IF(B432="","",VLOOKUP(B432,基础信息!$B$3:$K$10000,5,0))</f>
        <v/>
      </c>
      <c r="K432" s="65" t="str">
        <f t="shared" si="23"/>
        <v/>
      </c>
    </row>
    <row r="433" spans="1:11" ht="30" customHeight="1">
      <c r="A433" s="58">
        <v>431</v>
      </c>
      <c r="B433" s="59" t="str">
        <f>IF(基础信息!B433="","",基础信息!B433)</f>
        <v/>
      </c>
      <c r="C433" s="60" t="str">
        <f>IF(B433="","",VLOOKUP(B433,基础信息!$B$3:$K$10000,2,0))</f>
        <v/>
      </c>
      <c r="D433" s="60" t="str">
        <f>IF(B433="","",VLOOKUP(B433,基础信息!$B$3:$K$10000,3,0))</f>
        <v/>
      </c>
      <c r="E433" s="61" t="str">
        <f>IF(B433="","",SUMIF(入库记录!$C$3:$C$10000,B433,入库记录!$F$3:$F$10000))</f>
        <v/>
      </c>
      <c r="F433" s="61" t="str">
        <f>IF(B433="","",SUMIF(领用记录!$E$3:$E$10000,B433,领用记录!$H$3:$H$10000))</f>
        <v/>
      </c>
      <c r="G433" s="61" t="str">
        <f t="shared" si="21"/>
        <v/>
      </c>
      <c r="H433" s="59" t="str">
        <f>IF(B433="","",VLOOKUP(B433,基础信息!$B$3:$K$10000,4,0))</f>
        <v/>
      </c>
      <c r="I433" s="59" t="str">
        <f t="shared" si="22"/>
        <v/>
      </c>
      <c r="J433" s="61" t="str">
        <f>IF(B433="","",VLOOKUP(B433,基础信息!$B$3:$K$10000,5,0))</f>
        <v/>
      </c>
      <c r="K433" s="66" t="str">
        <f t="shared" si="23"/>
        <v/>
      </c>
    </row>
    <row r="434" spans="1:11" ht="30" customHeight="1">
      <c r="A434" s="54">
        <v>432</v>
      </c>
      <c r="B434" s="55" t="str">
        <f>IF(基础信息!B434="","",基础信息!B434)</f>
        <v/>
      </c>
      <c r="C434" s="56" t="str">
        <f>IF(B434="","",VLOOKUP(B434,基础信息!$B$3:$K$10000,2,0))</f>
        <v/>
      </c>
      <c r="D434" s="56" t="str">
        <f>IF(B434="","",VLOOKUP(B434,基础信息!$B$3:$K$10000,3,0))</f>
        <v/>
      </c>
      <c r="E434" s="57" t="str">
        <f>IF(B434="","",SUMIF(入库记录!$C$3:$C$10000,B434,入库记录!$F$3:$F$10000))</f>
        <v/>
      </c>
      <c r="F434" s="57" t="str">
        <f>IF(B434="","",SUMIF(领用记录!$E$3:$E$10000,B434,领用记录!$H$3:$H$10000))</f>
        <v/>
      </c>
      <c r="G434" s="57" t="str">
        <f t="shared" si="21"/>
        <v/>
      </c>
      <c r="H434" s="55" t="str">
        <f>IF(B434="","",VLOOKUP(B434,基础信息!$B$3:$K$10000,4,0))</f>
        <v/>
      </c>
      <c r="I434" s="55" t="str">
        <f t="shared" si="22"/>
        <v/>
      </c>
      <c r="J434" s="57" t="str">
        <f>IF(B434="","",VLOOKUP(B434,基础信息!$B$3:$K$10000,5,0))</f>
        <v/>
      </c>
      <c r="K434" s="65" t="str">
        <f t="shared" si="23"/>
        <v/>
      </c>
    </row>
    <row r="435" spans="1:11" ht="30" customHeight="1">
      <c r="A435" s="58">
        <v>433</v>
      </c>
      <c r="B435" s="59" t="str">
        <f>IF(基础信息!B435="","",基础信息!B435)</f>
        <v/>
      </c>
      <c r="C435" s="60" t="str">
        <f>IF(B435="","",VLOOKUP(B435,基础信息!$B$3:$K$10000,2,0))</f>
        <v/>
      </c>
      <c r="D435" s="60" t="str">
        <f>IF(B435="","",VLOOKUP(B435,基础信息!$B$3:$K$10000,3,0))</f>
        <v/>
      </c>
      <c r="E435" s="61" t="str">
        <f>IF(B435="","",SUMIF(入库记录!$C$3:$C$10000,B435,入库记录!$F$3:$F$10000))</f>
        <v/>
      </c>
      <c r="F435" s="61" t="str">
        <f>IF(B435="","",SUMIF(领用记录!$E$3:$E$10000,B435,领用记录!$H$3:$H$10000))</f>
        <v/>
      </c>
      <c r="G435" s="61" t="str">
        <f t="shared" si="21"/>
        <v/>
      </c>
      <c r="H435" s="59" t="str">
        <f>IF(B435="","",VLOOKUP(B435,基础信息!$B$3:$K$10000,4,0))</f>
        <v/>
      </c>
      <c r="I435" s="59" t="str">
        <f t="shared" si="22"/>
        <v/>
      </c>
      <c r="J435" s="61" t="str">
        <f>IF(B435="","",VLOOKUP(B435,基础信息!$B$3:$K$10000,5,0))</f>
        <v/>
      </c>
      <c r="K435" s="66" t="str">
        <f t="shared" si="23"/>
        <v/>
      </c>
    </row>
    <row r="436" spans="1:11" ht="30" customHeight="1">
      <c r="A436" s="54">
        <v>434</v>
      </c>
      <c r="B436" s="55" t="str">
        <f>IF(基础信息!B436="","",基础信息!B436)</f>
        <v/>
      </c>
      <c r="C436" s="56" t="str">
        <f>IF(B436="","",VLOOKUP(B436,基础信息!$B$3:$K$10000,2,0))</f>
        <v/>
      </c>
      <c r="D436" s="56" t="str">
        <f>IF(B436="","",VLOOKUP(B436,基础信息!$B$3:$K$10000,3,0))</f>
        <v/>
      </c>
      <c r="E436" s="57" t="str">
        <f>IF(B436="","",SUMIF(入库记录!$C$3:$C$10000,B436,入库记录!$F$3:$F$10000))</f>
        <v/>
      </c>
      <c r="F436" s="57" t="str">
        <f>IF(B436="","",SUMIF(领用记录!$E$3:$E$10000,B436,领用记录!$H$3:$H$10000))</f>
        <v/>
      </c>
      <c r="G436" s="57" t="str">
        <f t="shared" si="21"/>
        <v/>
      </c>
      <c r="H436" s="55" t="str">
        <f>IF(B436="","",VLOOKUP(B436,基础信息!$B$3:$K$10000,4,0))</f>
        <v/>
      </c>
      <c r="I436" s="55" t="str">
        <f t="shared" si="22"/>
        <v/>
      </c>
      <c r="J436" s="57" t="str">
        <f>IF(B436="","",VLOOKUP(B436,基础信息!$B$3:$K$10000,5,0))</f>
        <v/>
      </c>
      <c r="K436" s="65" t="str">
        <f t="shared" si="23"/>
        <v/>
      </c>
    </row>
    <row r="437" spans="1:11" ht="30" customHeight="1">
      <c r="A437" s="58">
        <v>435</v>
      </c>
      <c r="B437" s="59" t="str">
        <f>IF(基础信息!B437="","",基础信息!B437)</f>
        <v/>
      </c>
      <c r="C437" s="60" t="str">
        <f>IF(B437="","",VLOOKUP(B437,基础信息!$B$3:$K$10000,2,0))</f>
        <v/>
      </c>
      <c r="D437" s="60" t="str">
        <f>IF(B437="","",VLOOKUP(B437,基础信息!$B$3:$K$10000,3,0))</f>
        <v/>
      </c>
      <c r="E437" s="61" t="str">
        <f>IF(B437="","",SUMIF(入库记录!$C$3:$C$10000,B437,入库记录!$F$3:$F$10000))</f>
        <v/>
      </c>
      <c r="F437" s="61" t="str">
        <f>IF(B437="","",SUMIF(领用记录!$E$3:$E$10000,B437,领用记录!$H$3:$H$10000))</f>
        <v/>
      </c>
      <c r="G437" s="61" t="str">
        <f t="shared" si="21"/>
        <v/>
      </c>
      <c r="H437" s="59" t="str">
        <f>IF(B437="","",VLOOKUP(B437,基础信息!$B$3:$K$10000,4,0))</f>
        <v/>
      </c>
      <c r="I437" s="59" t="str">
        <f t="shared" si="22"/>
        <v/>
      </c>
      <c r="J437" s="61" t="str">
        <f>IF(B437="","",VLOOKUP(B437,基础信息!$B$3:$K$10000,5,0))</f>
        <v/>
      </c>
      <c r="K437" s="66" t="str">
        <f t="shared" si="23"/>
        <v/>
      </c>
    </row>
    <row r="438" spans="1:11" ht="30" customHeight="1">
      <c r="A438" s="54">
        <v>436</v>
      </c>
      <c r="B438" s="55" t="str">
        <f>IF(基础信息!B438="","",基础信息!B438)</f>
        <v/>
      </c>
      <c r="C438" s="56" t="str">
        <f>IF(B438="","",VLOOKUP(B438,基础信息!$B$3:$K$10000,2,0))</f>
        <v/>
      </c>
      <c r="D438" s="56" t="str">
        <f>IF(B438="","",VLOOKUP(B438,基础信息!$B$3:$K$10000,3,0))</f>
        <v/>
      </c>
      <c r="E438" s="57" t="str">
        <f>IF(B438="","",SUMIF(入库记录!$C$3:$C$10000,B438,入库记录!$F$3:$F$10000))</f>
        <v/>
      </c>
      <c r="F438" s="57" t="str">
        <f>IF(B438="","",SUMIF(领用记录!$E$3:$E$10000,B438,领用记录!$H$3:$H$10000))</f>
        <v/>
      </c>
      <c r="G438" s="57" t="str">
        <f t="shared" si="21"/>
        <v/>
      </c>
      <c r="H438" s="55" t="str">
        <f>IF(B438="","",VLOOKUP(B438,基础信息!$B$3:$K$10000,4,0))</f>
        <v/>
      </c>
      <c r="I438" s="55" t="str">
        <f t="shared" si="22"/>
        <v/>
      </c>
      <c r="J438" s="57" t="str">
        <f>IF(B438="","",VLOOKUP(B438,基础信息!$B$3:$K$10000,5,0))</f>
        <v/>
      </c>
      <c r="K438" s="65" t="str">
        <f t="shared" si="23"/>
        <v/>
      </c>
    </row>
    <row r="439" spans="1:11" ht="30" customHeight="1">
      <c r="A439" s="58">
        <v>437</v>
      </c>
      <c r="B439" s="59" t="str">
        <f>IF(基础信息!B439="","",基础信息!B439)</f>
        <v/>
      </c>
      <c r="C439" s="60" t="str">
        <f>IF(B439="","",VLOOKUP(B439,基础信息!$B$3:$K$10000,2,0))</f>
        <v/>
      </c>
      <c r="D439" s="60" t="str">
        <f>IF(B439="","",VLOOKUP(B439,基础信息!$B$3:$K$10000,3,0))</f>
        <v/>
      </c>
      <c r="E439" s="61" t="str">
        <f>IF(B439="","",SUMIF(入库记录!$C$3:$C$10000,B439,入库记录!$F$3:$F$10000))</f>
        <v/>
      </c>
      <c r="F439" s="61" t="str">
        <f>IF(B439="","",SUMIF(领用记录!$E$3:$E$10000,B439,领用记录!$H$3:$H$10000))</f>
        <v/>
      </c>
      <c r="G439" s="61" t="str">
        <f t="shared" si="21"/>
        <v/>
      </c>
      <c r="H439" s="59" t="str">
        <f>IF(B439="","",VLOOKUP(B439,基础信息!$B$3:$K$10000,4,0))</f>
        <v/>
      </c>
      <c r="I439" s="59" t="str">
        <f t="shared" si="22"/>
        <v/>
      </c>
      <c r="J439" s="61" t="str">
        <f>IF(B439="","",VLOOKUP(B439,基础信息!$B$3:$K$10000,5,0))</f>
        <v/>
      </c>
      <c r="K439" s="66" t="str">
        <f t="shared" si="23"/>
        <v/>
      </c>
    </row>
    <row r="440" spans="1:11" ht="30" customHeight="1">
      <c r="A440" s="54">
        <v>438</v>
      </c>
      <c r="B440" s="55" t="str">
        <f>IF(基础信息!B440="","",基础信息!B440)</f>
        <v/>
      </c>
      <c r="C440" s="56" t="str">
        <f>IF(B440="","",VLOOKUP(B440,基础信息!$B$3:$K$10000,2,0))</f>
        <v/>
      </c>
      <c r="D440" s="56" t="str">
        <f>IF(B440="","",VLOOKUP(B440,基础信息!$B$3:$K$10000,3,0))</f>
        <v/>
      </c>
      <c r="E440" s="57" t="str">
        <f>IF(B440="","",SUMIF(入库记录!$C$3:$C$10000,B440,入库记录!$F$3:$F$10000))</f>
        <v/>
      </c>
      <c r="F440" s="57" t="str">
        <f>IF(B440="","",SUMIF(领用记录!$E$3:$E$10000,B440,领用记录!$H$3:$H$10000))</f>
        <v/>
      </c>
      <c r="G440" s="57" t="str">
        <f t="shared" si="21"/>
        <v/>
      </c>
      <c r="H440" s="55" t="str">
        <f>IF(B440="","",VLOOKUP(B440,基础信息!$B$3:$K$10000,4,0))</f>
        <v/>
      </c>
      <c r="I440" s="55" t="str">
        <f t="shared" si="22"/>
        <v/>
      </c>
      <c r="J440" s="57" t="str">
        <f>IF(B440="","",VLOOKUP(B440,基础信息!$B$3:$K$10000,5,0))</f>
        <v/>
      </c>
      <c r="K440" s="65" t="str">
        <f t="shared" si="23"/>
        <v/>
      </c>
    </row>
    <row r="441" spans="1:11" ht="30" customHeight="1">
      <c r="A441" s="58">
        <v>439</v>
      </c>
      <c r="B441" s="59" t="str">
        <f>IF(基础信息!B441="","",基础信息!B441)</f>
        <v/>
      </c>
      <c r="C441" s="60" t="str">
        <f>IF(B441="","",VLOOKUP(B441,基础信息!$B$3:$K$10000,2,0))</f>
        <v/>
      </c>
      <c r="D441" s="60" t="str">
        <f>IF(B441="","",VLOOKUP(B441,基础信息!$B$3:$K$10000,3,0))</f>
        <v/>
      </c>
      <c r="E441" s="61" t="str">
        <f>IF(B441="","",SUMIF(入库记录!$C$3:$C$10000,B441,入库记录!$F$3:$F$10000))</f>
        <v/>
      </c>
      <c r="F441" s="61" t="str">
        <f>IF(B441="","",SUMIF(领用记录!$E$3:$E$10000,B441,领用记录!$H$3:$H$10000))</f>
        <v/>
      </c>
      <c r="G441" s="61" t="str">
        <f t="shared" si="21"/>
        <v/>
      </c>
      <c r="H441" s="59" t="str">
        <f>IF(B441="","",VLOOKUP(B441,基础信息!$B$3:$K$10000,4,0))</f>
        <v/>
      </c>
      <c r="I441" s="59" t="str">
        <f t="shared" si="22"/>
        <v/>
      </c>
      <c r="J441" s="61" t="str">
        <f>IF(B441="","",VLOOKUP(B441,基础信息!$B$3:$K$10000,5,0))</f>
        <v/>
      </c>
      <c r="K441" s="66" t="str">
        <f t="shared" si="23"/>
        <v/>
      </c>
    </row>
    <row r="442" spans="1:11" ht="30" customHeight="1">
      <c r="A442" s="54">
        <v>440</v>
      </c>
      <c r="B442" s="55" t="str">
        <f>IF(基础信息!B442="","",基础信息!B442)</f>
        <v/>
      </c>
      <c r="C442" s="56" t="str">
        <f>IF(B442="","",VLOOKUP(B442,基础信息!$B$3:$K$10000,2,0))</f>
        <v/>
      </c>
      <c r="D442" s="56" t="str">
        <f>IF(B442="","",VLOOKUP(B442,基础信息!$B$3:$K$10000,3,0))</f>
        <v/>
      </c>
      <c r="E442" s="57" t="str">
        <f>IF(B442="","",SUMIF(入库记录!$C$3:$C$10000,B442,入库记录!$F$3:$F$10000))</f>
        <v/>
      </c>
      <c r="F442" s="57" t="str">
        <f>IF(B442="","",SUMIF(领用记录!$E$3:$E$10000,B442,领用记录!$H$3:$H$10000))</f>
        <v/>
      </c>
      <c r="G442" s="57" t="str">
        <f t="shared" si="21"/>
        <v/>
      </c>
      <c r="H442" s="55" t="str">
        <f>IF(B442="","",VLOOKUP(B442,基础信息!$B$3:$K$10000,4,0))</f>
        <v/>
      </c>
      <c r="I442" s="55" t="str">
        <f t="shared" si="22"/>
        <v/>
      </c>
      <c r="J442" s="57" t="str">
        <f>IF(B442="","",VLOOKUP(B442,基础信息!$B$3:$K$10000,5,0))</f>
        <v/>
      </c>
      <c r="K442" s="65" t="str">
        <f t="shared" si="23"/>
        <v/>
      </c>
    </row>
    <row r="443" spans="1:11" ht="30" customHeight="1">
      <c r="A443" s="58">
        <v>441</v>
      </c>
      <c r="B443" s="59" t="str">
        <f>IF(基础信息!B443="","",基础信息!B443)</f>
        <v/>
      </c>
      <c r="C443" s="60" t="str">
        <f>IF(B443="","",VLOOKUP(B443,基础信息!$B$3:$K$10000,2,0))</f>
        <v/>
      </c>
      <c r="D443" s="60" t="str">
        <f>IF(B443="","",VLOOKUP(B443,基础信息!$B$3:$K$10000,3,0))</f>
        <v/>
      </c>
      <c r="E443" s="61" t="str">
        <f>IF(B443="","",SUMIF(入库记录!$C$3:$C$10000,B443,入库记录!$F$3:$F$10000))</f>
        <v/>
      </c>
      <c r="F443" s="61" t="str">
        <f>IF(B443="","",SUMIF(领用记录!$E$3:$E$10000,B443,领用记录!$H$3:$H$10000))</f>
        <v/>
      </c>
      <c r="G443" s="61" t="str">
        <f t="shared" si="21"/>
        <v/>
      </c>
      <c r="H443" s="59" t="str">
        <f>IF(B443="","",VLOOKUP(B443,基础信息!$B$3:$K$10000,4,0))</f>
        <v/>
      </c>
      <c r="I443" s="59" t="str">
        <f t="shared" si="22"/>
        <v/>
      </c>
      <c r="J443" s="61" t="str">
        <f>IF(B443="","",VLOOKUP(B443,基础信息!$B$3:$K$10000,5,0))</f>
        <v/>
      </c>
      <c r="K443" s="66" t="str">
        <f t="shared" si="23"/>
        <v/>
      </c>
    </row>
    <row r="444" spans="1:11" ht="30" customHeight="1">
      <c r="A444" s="54">
        <v>442</v>
      </c>
      <c r="B444" s="55" t="str">
        <f>IF(基础信息!B444="","",基础信息!B444)</f>
        <v/>
      </c>
      <c r="C444" s="56" t="str">
        <f>IF(B444="","",VLOOKUP(B444,基础信息!$B$3:$K$10000,2,0))</f>
        <v/>
      </c>
      <c r="D444" s="56" t="str">
        <f>IF(B444="","",VLOOKUP(B444,基础信息!$B$3:$K$10000,3,0))</f>
        <v/>
      </c>
      <c r="E444" s="57" t="str">
        <f>IF(B444="","",SUMIF(入库记录!$C$3:$C$10000,B444,入库记录!$F$3:$F$10000))</f>
        <v/>
      </c>
      <c r="F444" s="57" t="str">
        <f>IF(B444="","",SUMIF(领用记录!$E$3:$E$10000,B444,领用记录!$H$3:$H$10000))</f>
        <v/>
      </c>
      <c r="G444" s="57" t="str">
        <f t="shared" si="21"/>
        <v/>
      </c>
      <c r="H444" s="55" t="str">
        <f>IF(B444="","",VLOOKUP(B444,基础信息!$B$3:$K$10000,4,0))</f>
        <v/>
      </c>
      <c r="I444" s="55" t="str">
        <f t="shared" si="22"/>
        <v/>
      </c>
      <c r="J444" s="57" t="str">
        <f>IF(B444="","",VLOOKUP(B444,基础信息!$B$3:$K$10000,5,0))</f>
        <v/>
      </c>
      <c r="K444" s="65" t="str">
        <f t="shared" si="23"/>
        <v/>
      </c>
    </row>
    <row r="445" spans="1:11" ht="30" customHeight="1">
      <c r="A445" s="58">
        <v>443</v>
      </c>
      <c r="B445" s="59" t="str">
        <f>IF(基础信息!B445="","",基础信息!B445)</f>
        <v/>
      </c>
      <c r="C445" s="60" t="str">
        <f>IF(B445="","",VLOOKUP(B445,基础信息!$B$3:$K$10000,2,0))</f>
        <v/>
      </c>
      <c r="D445" s="60" t="str">
        <f>IF(B445="","",VLOOKUP(B445,基础信息!$B$3:$K$10000,3,0))</f>
        <v/>
      </c>
      <c r="E445" s="61" t="str">
        <f>IF(B445="","",SUMIF(入库记录!$C$3:$C$10000,B445,入库记录!$F$3:$F$10000))</f>
        <v/>
      </c>
      <c r="F445" s="61" t="str">
        <f>IF(B445="","",SUMIF(领用记录!$E$3:$E$10000,B445,领用记录!$H$3:$H$10000))</f>
        <v/>
      </c>
      <c r="G445" s="61" t="str">
        <f t="shared" si="21"/>
        <v/>
      </c>
      <c r="H445" s="59" t="str">
        <f>IF(B445="","",VLOOKUP(B445,基础信息!$B$3:$K$10000,4,0))</f>
        <v/>
      </c>
      <c r="I445" s="59" t="str">
        <f t="shared" si="22"/>
        <v/>
      </c>
      <c r="J445" s="61" t="str">
        <f>IF(B445="","",VLOOKUP(B445,基础信息!$B$3:$K$10000,5,0))</f>
        <v/>
      </c>
      <c r="K445" s="66" t="str">
        <f t="shared" si="23"/>
        <v/>
      </c>
    </row>
    <row r="446" spans="1:11" ht="30" customHeight="1">
      <c r="A446" s="54">
        <v>444</v>
      </c>
      <c r="B446" s="55" t="str">
        <f>IF(基础信息!B446="","",基础信息!B446)</f>
        <v/>
      </c>
      <c r="C446" s="56" t="str">
        <f>IF(B446="","",VLOOKUP(B446,基础信息!$B$3:$K$10000,2,0))</f>
        <v/>
      </c>
      <c r="D446" s="56" t="str">
        <f>IF(B446="","",VLOOKUP(B446,基础信息!$B$3:$K$10000,3,0))</f>
        <v/>
      </c>
      <c r="E446" s="57" t="str">
        <f>IF(B446="","",SUMIF(入库记录!$C$3:$C$10000,B446,入库记录!$F$3:$F$10000))</f>
        <v/>
      </c>
      <c r="F446" s="57" t="str">
        <f>IF(B446="","",SUMIF(领用记录!$E$3:$E$10000,B446,领用记录!$H$3:$H$10000))</f>
        <v/>
      </c>
      <c r="G446" s="57" t="str">
        <f t="shared" si="21"/>
        <v/>
      </c>
      <c r="H446" s="55" t="str">
        <f>IF(B446="","",VLOOKUP(B446,基础信息!$B$3:$K$10000,4,0))</f>
        <v/>
      </c>
      <c r="I446" s="55" t="str">
        <f t="shared" si="22"/>
        <v/>
      </c>
      <c r="J446" s="57" t="str">
        <f>IF(B446="","",VLOOKUP(B446,基础信息!$B$3:$K$10000,5,0))</f>
        <v/>
      </c>
      <c r="K446" s="65" t="str">
        <f t="shared" si="23"/>
        <v/>
      </c>
    </row>
    <row r="447" spans="1:11" ht="30" customHeight="1">
      <c r="A447" s="58">
        <v>445</v>
      </c>
      <c r="B447" s="59" t="str">
        <f>IF(基础信息!B447="","",基础信息!B447)</f>
        <v/>
      </c>
      <c r="C447" s="60" t="str">
        <f>IF(B447="","",VLOOKUP(B447,基础信息!$B$3:$K$10000,2,0))</f>
        <v/>
      </c>
      <c r="D447" s="60" t="str">
        <f>IF(B447="","",VLOOKUP(B447,基础信息!$B$3:$K$10000,3,0))</f>
        <v/>
      </c>
      <c r="E447" s="61" t="str">
        <f>IF(B447="","",SUMIF(入库记录!$C$3:$C$10000,B447,入库记录!$F$3:$F$10000))</f>
        <v/>
      </c>
      <c r="F447" s="61" t="str">
        <f>IF(B447="","",SUMIF(领用记录!$E$3:$E$10000,B447,领用记录!$H$3:$H$10000))</f>
        <v/>
      </c>
      <c r="G447" s="61" t="str">
        <f t="shared" si="21"/>
        <v/>
      </c>
      <c r="H447" s="59" t="str">
        <f>IF(B447="","",VLOOKUP(B447,基础信息!$B$3:$K$10000,4,0))</f>
        <v/>
      </c>
      <c r="I447" s="59" t="str">
        <f t="shared" si="22"/>
        <v/>
      </c>
      <c r="J447" s="61" t="str">
        <f>IF(B447="","",VLOOKUP(B447,基础信息!$B$3:$K$10000,5,0))</f>
        <v/>
      </c>
      <c r="K447" s="66" t="str">
        <f t="shared" si="23"/>
        <v/>
      </c>
    </row>
    <row r="448" spans="1:11" ht="30" customHeight="1">
      <c r="A448" s="54">
        <v>446</v>
      </c>
      <c r="B448" s="55" t="str">
        <f>IF(基础信息!B448="","",基础信息!B448)</f>
        <v/>
      </c>
      <c r="C448" s="56" t="str">
        <f>IF(B448="","",VLOOKUP(B448,基础信息!$B$3:$K$10000,2,0))</f>
        <v/>
      </c>
      <c r="D448" s="56" t="str">
        <f>IF(B448="","",VLOOKUP(B448,基础信息!$B$3:$K$10000,3,0))</f>
        <v/>
      </c>
      <c r="E448" s="57" t="str">
        <f>IF(B448="","",SUMIF(入库记录!$C$3:$C$10000,B448,入库记录!$F$3:$F$10000))</f>
        <v/>
      </c>
      <c r="F448" s="57" t="str">
        <f>IF(B448="","",SUMIF(领用记录!$E$3:$E$10000,B448,领用记录!$H$3:$H$10000))</f>
        <v/>
      </c>
      <c r="G448" s="57" t="str">
        <f t="shared" si="21"/>
        <v/>
      </c>
      <c r="H448" s="55" t="str">
        <f>IF(B448="","",VLOOKUP(B448,基础信息!$B$3:$K$10000,4,0))</f>
        <v/>
      </c>
      <c r="I448" s="55" t="str">
        <f t="shared" si="22"/>
        <v/>
      </c>
      <c r="J448" s="57" t="str">
        <f>IF(B448="","",VLOOKUP(B448,基础信息!$B$3:$K$10000,5,0))</f>
        <v/>
      </c>
      <c r="K448" s="65" t="str">
        <f t="shared" si="23"/>
        <v/>
      </c>
    </row>
    <row r="449" spans="1:11" ht="30" customHeight="1">
      <c r="A449" s="58">
        <v>447</v>
      </c>
      <c r="B449" s="59" t="str">
        <f>IF(基础信息!B449="","",基础信息!B449)</f>
        <v/>
      </c>
      <c r="C449" s="60" t="str">
        <f>IF(B449="","",VLOOKUP(B449,基础信息!$B$3:$K$10000,2,0))</f>
        <v/>
      </c>
      <c r="D449" s="60" t="str">
        <f>IF(B449="","",VLOOKUP(B449,基础信息!$B$3:$K$10000,3,0))</f>
        <v/>
      </c>
      <c r="E449" s="61" t="str">
        <f>IF(B449="","",SUMIF(入库记录!$C$3:$C$10000,B449,入库记录!$F$3:$F$10000))</f>
        <v/>
      </c>
      <c r="F449" s="61" t="str">
        <f>IF(B449="","",SUMIF(领用记录!$E$3:$E$10000,B449,领用记录!$H$3:$H$10000))</f>
        <v/>
      </c>
      <c r="G449" s="61" t="str">
        <f t="shared" si="21"/>
        <v/>
      </c>
      <c r="H449" s="59" t="str">
        <f>IF(B449="","",VLOOKUP(B449,基础信息!$B$3:$K$10000,4,0))</f>
        <v/>
      </c>
      <c r="I449" s="59" t="str">
        <f t="shared" si="22"/>
        <v/>
      </c>
      <c r="J449" s="61" t="str">
        <f>IF(B449="","",VLOOKUP(B449,基础信息!$B$3:$K$10000,5,0))</f>
        <v/>
      </c>
      <c r="K449" s="66" t="str">
        <f t="shared" si="23"/>
        <v/>
      </c>
    </row>
    <row r="450" spans="1:11" ht="30" customHeight="1">
      <c r="A450" s="54">
        <v>448</v>
      </c>
      <c r="B450" s="55" t="str">
        <f>IF(基础信息!B450="","",基础信息!B450)</f>
        <v/>
      </c>
      <c r="C450" s="56" t="str">
        <f>IF(B450="","",VLOOKUP(B450,基础信息!$B$3:$K$10000,2,0))</f>
        <v/>
      </c>
      <c r="D450" s="56" t="str">
        <f>IF(B450="","",VLOOKUP(B450,基础信息!$B$3:$K$10000,3,0))</f>
        <v/>
      </c>
      <c r="E450" s="57" t="str">
        <f>IF(B450="","",SUMIF(入库记录!$C$3:$C$10000,B450,入库记录!$F$3:$F$10000))</f>
        <v/>
      </c>
      <c r="F450" s="57" t="str">
        <f>IF(B450="","",SUMIF(领用记录!$E$3:$E$10000,B450,领用记录!$H$3:$H$10000))</f>
        <v/>
      </c>
      <c r="G450" s="57" t="str">
        <f t="shared" si="21"/>
        <v/>
      </c>
      <c r="H450" s="55" t="str">
        <f>IF(B450="","",VLOOKUP(B450,基础信息!$B$3:$K$10000,4,0))</f>
        <v/>
      </c>
      <c r="I450" s="55" t="str">
        <f t="shared" si="22"/>
        <v/>
      </c>
      <c r="J450" s="57" t="str">
        <f>IF(B450="","",VLOOKUP(B450,基础信息!$B$3:$K$10000,5,0))</f>
        <v/>
      </c>
      <c r="K450" s="65" t="str">
        <f t="shared" si="23"/>
        <v/>
      </c>
    </row>
    <row r="451" spans="1:11" ht="30" customHeight="1">
      <c r="A451" s="58">
        <v>449</v>
      </c>
      <c r="B451" s="59" t="str">
        <f>IF(基础信息!B451="","",基础信息!B451)</f>
        <v/>
      </c>
      <c r="C451" s="60" t="str">
        <f>IF(B451="","",VLOOKUP(B451,基础信息!$B$3:$K$10000,2,0))</f>
        <v/>
      </c>
      <c r="D451" s="60" t="str">
        <f>IF(B451="","",VLOOKUP(B451,基础信息!$B$3:$K$10000,3,0))</f>
        <v/>
      </c>
      <c r="E451" s="61" t="str">
        <f>IF(B451="","",SUMIF(入库记录!$C$3:$C$10000,B451,入库记录!$F$3:$F$10000))</f>
        <v/>
      </c>
      <c r="F451" s="61" t="str">
        <f>IF(B451="","",SUMIF(领用记录!$E$3:$E$10000,B451,领用记录!$H$3:$H$10000))</f>
        <v/>
      </c>
      <c r="G451" s="61" t="str">
        <f t="shared" si="21"/>
        <v/>
      </c>
      <c r="H451" s="59" t="str">
        <f>IF(B451="","",VLOOKUP(B451,基础信息!$B$3:$K$10000,4,0))</f>
        <v/>
      </c>
      <c r="I451" s="59" t="str">
        <f t="shared" si="22"/>
        <v/>
      </c>
      <c r="J451" s="61" t="str">
        <f>IF(B451="","",VLOOKUP(B451,基础信息!$B$3:$K$10000,5,0))</f>
        <v/>
      </c>
      <c r="K451" s="66" t="str">
        <f t="shared" si="23"/>
        <v/>
      </c>
    </row>
    <row r="452" spans="1:11" ht="30" customHeight="1">
      <c r="A452" s="54">
        <v>450</v>
      </c>
      <c r="B452" s="55" t="str">
        <f>IF(基础信息!B452="","",基础信息!B452)</f>
        <v/>
      </c>
      <c r="C452" s="56" t="str">
        <f>IF(B452="","",VLOOKUP(B452,基础信息!$B$3:$K$10000,2,0))</f>
        <v/>
      </c>
      <c r="D452" s="56" t="str">
        <f>IF(B452="","",VLOOKUP(B452,基础信息!$B$3:$K$10000,3,0))</f>
        <v/>
      </c>
      <c r="E452" s="57" t="str">
        <f>IF(B452="","",SUMIF(入库记录!$C$3:$C$10000,B452,入库记录!$F$3:$F$10000))</f>
        <v/>
      </c>
      <c r="F452" s="57" t="str">
        <f>IF(B452="","",SUMIF(领用记录!$E$3:$E$10000,B452,领用记录!$H$3:$H$10000))</f>
        <v/>
      </c>
      <c r="G452" s="57" t="str">
        <f t="shared" si="21"/>
        <v/>
      </c>
      <c r="H452" s="55" t="str">
        <f>IF(B452="","",VLOOKUP(B452,基础信息!$B$3:$K$10000,4,0))</f>
        <v/>
      </c>
      <c r="I452" s="55" t="str">
        <f t="shared" si="22"/>
        <v/>
      </c>
      <c r="J452" s="57" t="str">
        <f>IF(B452="","",VLOOKUP(B452,基础信息!$B$3:$K$10000,5,0))</f>
        <v/>
      </c>
      <c r="K452" s="65" t="str">
        <f t="shared" si="23"/>
        <v/>
      </c>
    </row>
    <row r="453" spans="1:11" ht="30" customHeight="1">
      <c r="A453" s="58">
        <v>451</v>
      </c>
      <c r="B453" s="59" t="str">
        <f>IF(基础信息!B453="","",基础信息!B453)</f>
        <v/>
      </c>
      <c r="C453" s="60" t="str">
        <f>IF(B453="","",VLOOKUP(B453,基础信息!$B$3:$K$10000,2,0))</f>
        <v/>
      </c>
      <c r="D453" s="60" t="str">
        <f>IF(B453="","",VLOOKUP(B453,基础信息!$B$3:$K$10000,3,0))</f>
        <v/>
      </c>
      <c r="E453" s="61" t="str">
        <f>IF(B453="","",SUMIF(入库记录!$C$3:$C$10000,B453,入库记录!$F$3:$F$10000))</f>
        <v/>
      </c>
      <c r="F453" s="61" t="str">
        <f>IF(B453="","",SUMIF(领用记录!$E$3:$E$10000,B453,领用记录!$H$3:$H$10000))</f>
        <v/>
      </c>
      <c r="G453" s="61" t="str">
        <f t="shared" si="21"/>
        <v/>
      </c>
      <c r="H453" s="59" t="str">
        <f>IF(B453="","",VLOOKUP(B453,基础信息!$B$3:$K$10000,4,0))</f>
        <v/>
      </c>
      <c r="I453" s="59" t="str">
        <f t="shared" si="22"/>
        <v/>
      </c>
      <c r="J453" s="61" t="str">
        <f>IF(B453="","",VLOOKUP(B453,基础信息!$B$3:$K$10000,5,0))</f>
        <v/>
      </c>
      <c r="K453" s="66" t="str">
        <f t="shared" si="23"/>
        <v/>
      </c>
    </row>
    <row r="454" spans="1:11" ht="30" customHeight="1">
      <c r="A454" s="54">
        <v>452</v>
      </c>
      <c r="B454" s="55" t="str">
        <f>IF(基础信息!B454="","",基础信息!B454)</f>
        <v/>
      </c>
      <c r="C454" s="56" t="str">
        <f>IF(B454="","",VLOOKUP(B454,基础信息!$B$3:$K$10000,2,0))</f>
        <v/>
      </c>
      <c r="D454" s="56" t="str">
        <f>IF(B454="","",VLOOKUP(B454,基础信息!$B$3:$K$10000,3,0))</f>
        <v/>
      </c>
      <c r="E454" s="57" t="str">
        <f>IF(B454="","",SUMIF(入库记录!$C$3:$C$10000,B454,入库记录!$F$3:$F$10000))</f>
        <v/>
      </c>
      <c r="F454" s="57" t="str">
        <f>IF(B454="","",SUMIF(领用记录!$E$3:$E$10000,B454,领用记录!$H$3:$H$10000))</f>
        <v/>
      </c>
      <c r="G454" s="57" t="str">
        <f t="shared" si="21"/>
        <v/>
      </c>
      <c r="H454" s="55" t="str">
        <f>IF(B454="","",VLOOKUP(B454,基础信息!$B$3:$K$10000,4,0))</f>
        <v/>
      </c>
      <c r="I454" s="55" t="str">
        <f t="shared" si="22"/>
        <v/>
      </c>
      <c r="J454" s="57" t="str">
        <f>IF(B454="","",VLOOKUP(B454,基础信息!$B$3:$K$10000,5,0))</f>
        <v/>
      </c>
      <c r="K454" s="65" t="str">
        <f t="shared" si="23"/>
        <v/>
      </c>
    </row>
    <row r="455" spans="1:11" ht="30" customHeight="1">
      <c r="A455" s="58">
        <v>453</v>
      </c>
      <c r="B455" s="59" t="str">
        <f>IF(基础信息!B455="","",基础信息!B455)</f>
        <v/>
      </c>
      <c r="C455" s="60" t="str">
        <f>IF(B455="","",VLOOKUP(B455,基础信息!$B$3:$K$10000,2,0))</f>
        <v/>
      </c>
      <c r="D455" s="60" t="str">
        <f>IF(B455="","",VLOOKUP(B455,基础信息!$B$3:$K$10000,3,0))</f>
        <v/>
      </c>
      <c r="E455" s="61" t="str">
        <f>IF(B455="","",SUMIF(入库记录!$C$3:$C$10000,B455,入库记录!$F$3:$F$10000))</f>
        <v/>
      </c>
      <c r="F455" s="61" t="str">
        <f>IF(B455="","",SUMIF(领用记录!$E$3:$E$10000,B455,领用记录!$H$3:$H$10000))</f>
        <v/>
      </c>
      <c r="G455" s="61" t="str">
        <f t="shared" si="21"/>
        <v/>
      </c>
      <c r="H455" s="59" t="str">
        <f>IF(B455="","",VLOOKUP(B455,基础信息!$B$3:$K$10000,4,0))</f>
        <v/>
      </c>
      <c r="I455" s="59" t="str">
        <f t="shared" si="22"/>
        <v/>
      </c>
      <c r="J455" s="61" t="str">
        <f>IF(B455="","",VLOOKUP(B455,基础信息!$B$3:$K$10000,5,0))</f>
        <v/>
      </c>
      <c r="K455" s="66" t="str">
        <f t="shared" si="23"/>
        <v/>
      </c>
    </row>
    <row r="456" spans="1:11" ht="30" customHeight="1">
      <c r="A456" s="54">
        <v>454</v>
      </c>
      <c r="B456" s="55" t="str">
        <f>IF(基础信息!B456="","",基础信息!B456)</f>
        <v/>
      </c>
      <c r="C456" s="56" t="str">
        <f>IF(B456="","",VLOOKUP(B456,基础信息!$B$3:$K$10000,2,0))</f>
        <v/>
      </c>
      <c r="D456" s="56" t="str">
        <f>IF(B456="","",VLOOKUP(B456,基础信息!$B$3:$K$10000,3,0))</f>
        <v/>
      </c>
      <c r="E456" s="57" t="str">
        <f>IF(B456="","",SUMIF(入库记录!$C$3:$C$10000,B456,入库记录!$F$3:$F$10000))</f>
        <v/>
      </c>
      <c r="F456" s="57" t="str">
        <f>IF(B456="","",SUMIF(领用记录!$E$3:$E$10000,B456,领用记录!$H$3:$H$10000))</f>
        <v/>
      </c>
      <c r="G456" s="57" t="str">
        <f t="shared" si="21"/>
        <v/>
      </c>
      <c r="H456" s="55" t="str">
        <f>IF(B456="","",VLOOKUP(B456,基础信息!$B$3:$K$10000,4,0))</f>
        <v/>
      </c>
      <c r="I456" s="55" t="str">
        <f t="shared" si="22"/>
        <v/>
      </c>
      <c r="J456" s="57" t="str">
        <f>IF(B456="","",VLOOKUP(B456,基础信息!$B$3:$K$10000,5,0))</f>
        <v/>
      </c>
      <c r="K456" s="65" t="str">
        <f t="shared" si="23"/>
        <v/>
      </c>
    </row>
    <row r="457" spans="1:11" ht="30" customHeight="1">
      <c r="A457" s="58">
        <v>455</v>
      </c>
      <c r="B457" s="59" t="str">
        <f>IF(基础信息!B457="","",基础信息!B457)</f>
        <v/>
      </c>
      <c r="C457" s="60" t="str">
        <f>IF(B457="","",VLOOKUP(B457,基础信息!$B$3:$K$10000,2,0))</f>
        <v/>
      </c>
      <c r="D457" s="60" t="str">
        <f>IF(B457="","",VLOOKUP(B457,基础信息!$B$3:$K$10000,3,0))</f>
        <v/>
      </c>
      <c r="E457" s="61" t="str">
        <f>IF(B457="","",SUMIF(入库记录!$C$3:$C$10000,B457,入库记录!$F$3:$F$10000))</f>
        <v/>
      </c>
      <c r="F457" s="61" t="str">
        <f>IF(B457="","",SUMIF(领用记录!$E$3:$E$10000,B457,领用记录!$H$3:$H$10000))</f>
        <v/>
      </c>
      <c r="G457" s="61" t="str">
        <f t="shared" si="21"/>
        <v/>
      </c>
      <c r="H457" s="59" t="str">
        <f>IF(B457="","",VLOOKUP(B457,基础信息!$B$3:$K$10000,4,0))</f>
        <v/>
      </c>
      <c r="I457" s="59" t="str">
        <f t="shared" si="22"/>
        <v/>
      </c>
      <c r="J457" s="61" t="str">
        <f>IF(B457="","",VLOOKUP(B457,基础信息!$B$3:$K$10000,5,0))</f>
        <v/>
      </c>
      <c r="K457" s="66" t="str">
        <f t="shared" si="23"/>
        <v/>
      </c>
    </row>
    <row r="458" spans="1:11" ht="30" customHeight="1">
      <c r="A458" s="54">
        <v>456</v>
      </c>
      <c r="B458" s="55" t="str">
        <f>IF(基础信息!B458="","",基础信息!B458)</f>
        <v/>
      </c>
      <c r="C458" s="56" t="str">
        <f>IF(B458="","",VLOOKUP(B458,基础信息!$B$3:$K$10000,2,0))</f>
        <v/>
      </c>
      <c r="D458" s="56" t="str">
        <f>IF(B458="","",VLOOKUP(B458,基础信息!$B$3:$K$10000,3,0))</f>
        <v/>
      </c>
      <c r="E458" s="57" t="str">
        <f>IF(B458="","",SUMIF(入库记录!$C$3:$C$10000,B458,入库记录!$F$3:$F$10000))</f>
        <v/>
      </c>
      <c r="F458" s="57" t="str">
        <f>IF(B458="","",SUMIF(领用记录!$E$3:$E$10000,B458,领用记录!$H$3:$H$10000))</f>
        <v/>
      </c>
      <c r="G458" s="57" t="str">
        <f t="shared" si="21"/>
        <v/>
      </c>
      <c r="H458" s="55" t="str">
        <f>IF(B458="","",VLOOKUP(B458,基础信息!$B$3:$K$10000,4,0))</f>
        <v/>
      </c>
      <c r="I458" s="55" t="str">
        <f t="shared" si="22"/>
        <v/>
      </c>
      <c r="J458" s="57" t="str">
        <f>IF(B458="","",VLOOKUP(B458,基础信息!$B$3:$K$10000,5,0))</f>
        <v/>
      </c>
      <c r="K458" s="65" t="str">
        <f t="shared" si="23"/>
        <v/>
      </c>
    </row>
    <row r="459" spans="1:11" ht="30" customHeight="1">
      <c r="A459" s="58">
        <v>457</v>
      </c>
      <c r="B459" s="59" t="str">
        <f>IF(基础信息!B459="","",基础信息!B459)</f>
        <v/>
      </c>
      <c r="C459" s="60" t="str">
        <f>IF(B459="","",VLOOKUP(B459,基础信息!$B$3:$K$10000,2,0))</f>
        <v/>
      </c>
      <c r="D459" s="60" t="str">
        <f>IF(B459="","",VLOOKUP(B459,基础信息!$B$3:$K$10000,3,0))</f>
        <v/>
      </c>
      <c r="E459" s="61" t="str">
        <f>IF(B459="","",SUMIF(入库记录!$C$3:$C$10000,B459,入库记录!$F$3:$F$10000))</f>
        <v/>
      </c>
      <c r="F459" s="61" t="str">
        <f>IF(B459="","",SUMIF(领用记录!$E$3:$E$10000,B459,领用记录!$H$3:$H$10000))</f>
        <v/>
      </c>
      <c r="G459" s="61" t="str">
        <f t="shared" si="21"/>
        <v/>
      </c>
      <c r="H459" s="59" t="str">
        <f>IF(B459="","",VLOOKUP(B459,基础信息!$B$3:$K$10000,4,0))</f>
        <v/>
      </c>
      <c r="I459" s="59" t="str">
        <f t="shared" si="22"/>
        <v/>
      </c>
      <c r="J459" s="61" t="str">
        <f>IF(B459="","",VLOOKUP(B459,基础信息!$B$3:$K$10000,5,0))</f>
        <v/>
      </c>
      <c r="K459" s="66" t="str">
        <f t="shared" si="23"/>
        <v/>
      </c>
    </row>
    <row r="460" spans="1:11" ht="30" customHeight="1">
      <c r="A460" s="54">
        <v>458</v>
      </c>
      <c r="B460" s="55" t="str">
        <f>IF(基础信息!B460="","",基础信息!B460)</f>
        <v/>
      </c>
      <c r="C460" s="56" t="str">
        <f>IF(B460="","",VLOOKUP(B460,基础信息!$B$3:$K$10000,2,0))</f>
        <v/>
      </c>
      <c r="D460" s="56" t="str">
        <f>IF(B460="","",VLOOKUP(B460,基础信息!$B$3:$K$10000,3,0))</f>
        <v/>
      </c>
      <c r="E460" s="57" t="str">
        <f>IF(B460="","",SUMIF(入库记录!$C$3:$C$10000,B460,入库记录!$F$3:$F$10000))</f>
        <v/>
      </c>
      <c r="F460" s="57" t="str">
        <f>IF(B460="","",SUMIF(领用记录!$E$3:$E$10000,B460,领用记录!$H$3:$H$10000))</f>
        <v/>
      </c>
      <c r="G460" s="57" t="str">
        <f t="shared" si="21"/>
        <v/>
      </c>
      <c r="H460" s="55" t="str">
        <f>IF(B460="","",VLOOKUP(B460,基础信息!$B$3:$K$10000,4,0))</f>
        <v/>
      </c>
      <c r="I460" s="55" t="str">
        <f t="shared" si="22"/>
        <v/>
      </c>
      <c r="J460" s="57" t="str">
        <f>IF(B460="","",VLOOKUP(B460,基础信息!$B$3:$K$10000,5,0))</f>
        <v/>
      </c>
      <c r="K460" s="65" t="str">
        <f t="shared" si="23"/>
        <v/>
      </c>
    </row>
    <row r="461" spans="1:11" ht="30" customHeight="1">
      <c r="A461" s="58">
        <v>459</v>
      </c>
      <c r="B461" s="59" t="str">
        <f>IF(基础信息!B461="","",基础信息!B461)</f>
        <v/>
      </c>
      <c r="C461" s="60" t="str">
        <f>IF(B461="","",VLOOKUP(B461,基础信息!$B$3:$K$10000,2,0))</f>
        <v/>
      </c>
      <c r="D461" s="60" t="str">
        <f>IF(B461="","",VLOOKUP(B461,基础信息!$B$3:$K$10000,3,0))</f>
        <v/>
      </c>
      <c r="E461" s="61" t="str">
        <f>IF(B461="","",SUMIF(入库记录!$C$3:$C$10000,B461,入库记录!$F$3:$F$10000))</f>
        <v/>
      </c>
      <c r="F461" s="61" t="str">
        <f>IF(B461="","",SUMIF(领用记录!$E$3:$E$10000,B461,领用记录!$H$3:$H$10000))</f>
        <v/>
      </c>
      <c r="G461" s="61" t="str">
        <f t="shared" si="21"/>
        <v/>
      </c>
      <c r="H461" s="59" t="str">
        <f>IF(B461="","",VLOOKUP(B461,基础信息!$B$3:$K$10000,4,0))</f>
        <v/>
      </c>
      <c r="I461" s="59" t="str">
        <f t="shared" si="22"/>
        <v/>
      </c>
      <c r="J461" s="61" t="str">
        <f>IF(B461="","",VLOOKUP(B461,基础信息!$B$3:$K$10000,5,0))</f>
        <v/>
      </c>
      <c r="K461" s="66" t="str">
        <f t="shared" si="23"/>
        <v/>
      </c>
    </row>
    <row r="462" spans="1:11" ht="30" customHeight="1">
      <c r="A462" s="54">
        <v>460</v>
      </c>
      <c r="B462" s="55" t="str">
        <f>IF(基础信息!B462="","",基础信息!B462)</f>
        <v/>
      </c>
      <c r="C462" s="56" t="str">
        <f>IF(B462="","",VLOOKUP(B462,基础信息!$B$3:$K$10000,2,0))</f>
        <v/>
      </c>
      <c r="D462" s="56" t="str">
        <f>IF(B462="","",VLOOKUP(B462,基础信息!$B$3:$K$10000,3,0))</f>
        <v/>
      </c>
      <c r="E462" s="57" t="str">
        <f>IF(B462="","",SUMIF(入库记录!$C$3:$C$10000,B462,入库记录!$F$3:$F$10000))</f>
        <v/>
      </c>
      <c r="F462" s="57" t="str">
        <f>IF(B462="","",SUMIF(领用记录!$E$3:$E$10000,B462,领用记录!$H$3:$H$10000))</f>
        <v/>
      </c>
      <c r="G462" s="57" t="str">
        <f t="shared" si="21"/>
        <v/>
      </c>
      <c r="H462" s="55" t="str">
        <f>IF(B462="","",VLOOKUP(B462,基础信息!$B$3:$K$10000,4,0))</f>
        <v/>
      </c>
      <c r="I462" s="55" t="str">
        <f t="shared" si="22"/>
        <v/>
      </c>
      <c r="J462" s="57" t="str">
        <f>IF(B462="","",VLOOKUP(B462,基础信息!$B$3:$K$10000,5,0))</f>
        <v/>
      </c>
      <c r="K462" s="65" t="str">
        <f t="shared" si="23"/>
        <v/>
      </c>
    </row>
    <row r="463" spans="1:11" ht="30" customHeight="1">
      <c r="A463" s="58">
        <v>461</v>
      </c>
      <c r="B463" s="59" t="str">
        <f>IF(基础信息!B463="","",基础信息!B463)</f>
        <v/>
      </c>
      <c r="C463" s="60" t="str">
        <f>IF(B463="","",VLOOKUP(B463,基础信息!$B$3:$K$10000,2,0))</f>
        <v/>
      </c>
      <c r="D463" s="60" t="str">
        <f>IF(B463="","",VLOOKUP(B463,基础信息!$B$3:$K$10000,3,0))</f>
        <v/>
      </c>
      <c r="E463" s="61" t="str">
        <f>IF(B463="","",SUMIF(入库记录!$C$3:$C$10000,B463,入库记录!$F$3:$F$10000))</f>
        <v/>
      </c>
      <c r="F463" s="61" t="str">
        <f>IF(B463="","",SUMIF(领用记录!$E$3:$E$10000,B463,领用记录!$H$3:$H$10000))</f>
        <v/>
      </c>
      <c r="G463" s="61" t="str">
        <f t="shared" si="24" ref="G463:G500">IF(B463="","",E463-F463)</f>
        <v/>
      </c>
      <c r="H463" s="59" t="str">
        <f>IF(B463="","",VLOOKUP(B463,基础信息!$B$3:$K$10000,4,0))</f>
        <v/>
      </c>
      <c r="I463" s="59" t="str">
        <f t="shared" si="25" ref="I463:I500">IF(G463="","",G463*H463)</f>
        <v/>
      </c>
      <c r="J463" s="61" t="str">
        <f>IF(B463="","",VLOOKUP(B463,基础信息!$B$3:$K$10000,5,0))</f>
        <v/>
      </c>
      <c r="K463" s="66" t="str">
        <f t="shared" si="26" ref="K463:K500">IF(C463="","",IF(G463&lt;J463,"需要备货",""))</f>
        <v/>
      </c>
    </row>
    <row r="464" spans="1:11" ht="30" customHeight="1">
      <c r="A464" s="54">
        <v>462</v>
      </c>
      <c r="B464" s="55" t="str">
        <f>IF(基础信息!B464="","",基础信息!B464)</f>
        <v/>
      </c>
      <c r="C464" s="56" t="str">
        <f>IF(B464="","",VLOOKUP(B464,基础信息!$B$3:$K$10000,2,0))</f>
        <v/>
      </c>
      <c r="D464" s="56" t="str">
        <f>IF(B464="","",VLOOKUP(B464,基础信息!$B$3:$K$10000,3,0))</f>
        <v/>
      </c>
      <c r="E464" s="57" t="str">
        <f>IF(B464="","",SUMIF(入库记录!$C$3:$C$10000,B464,入库记录!$F$3:$F$10000))</f>
        <v/>
      </c>
      <c r="F464" s="57" t="str">
        <f>IF(B464="","",SUMIF(领用记录!$E$3:$E$10000,B464,领用记录!$H$3:$H$10000))</f>
        <v/>
      </c>
      <c r="G464" s="57" t="str">
        <f t="shared" si="24"/>
        <v/>
      </c>
      <c r="H464" s="55" t="str">
        <f>IF(B464="","",VLOOKUP(B464,基础信息!$B$3:$K$10000,4,0))</f>
        <v/>
      </c>
      <c r="I464" s="55" t="str">
        <f t="shared" si="25"/>
        <v/>
      </c>
      <c r="J464" s="57" t="str">
        <f>IF(B464="","",VLOOKUP(B464,基础信息!$B$3:$K$10000,5,0))</f>
        <v/>
      </c>
      <c r="K464" s="65" t="str">
        <f t="shared" si="26"/>
        <v/>
      </c>
    </row>
    <row r="465" spans="1:11" ht="30" customHeight="1">
      <c r="A465" s="58">
        <v>463</v>
      </c>
      <c r="B465" s="59" t="str">
        <f>IF(基础信息!B465="","",基础信息!B465)</f>
        <v/>
      </c>
      <c r="C465" s="60" t="str">
        <f>IF(B465="","",VLOOKUP(B465,基础信息!$B$3:$K$10000,2,0))</f>
        <v/>
      </c>
      <c r="D465" s="60" t="str">
        <f>IF(B465="","",VLOOKUP(B465,基础信息!$B$3:$K$10000,3,0))</f>
        <v/>
      </c>
      <c r="E465" s="61" t="str">
        <f>IF(B465="","",SUMIF(入库记录!$C$3:$C$10000,B465,入库记录!$F$3:$F$10000))</f>
        <v/>
      </c>
      <c r="F465" s="61" t="str">
        <f>IF(B465="","",SUMIF(领用记录!$E$3:$E$10000,B465,领用记录!$H$3:$H$10000))</f>
        <v/>
      </c>
      <c r="G465" s="61" t="str">
        <f t="shared" si="24"/>
        <v/>
      </c>
      <c r="H465" s="59" t="str">
        <f>IF(B465="","",VLOOKUP(B465,基础信息!$B$3:$K$10000,4,0))</f>
        <v/>
      </c>
      <c r="I465" s="59" t="str">
        <f t="shared" si="25"/>
        <v/>
      </c>
      <c r="J465" s="61" t="str">
        <f>IF(B465="","",VLOOKUP(B465,基础信息!$B$3:$K$10000,5,0))</f>
        <v/>
      </c>
      <c r="K465" s="66" t="str">
        <f t="shared" si="26"/>
        <v/>
      </c>
    </row>
    <row r="466" spans="1:11" ht="30" customHeight="1">
      <c r="A466" s="54">
        <v>464</v>
      </c>
      <c r="B466" s="55" t="str">
        <f>IF(基础信息!B466="","",基础信息!B466)</f>
        <v/>
      </c>
      <c r="C466" s="56" t="str">
        <f>IF(B466="","",VLOOKUP(B466,基础信息!$B$3:$K$10000,2,0))</f>
        <v/>
      </c>
      <c r="D466" s="56" t="str">
        <f>IF(B466="","",VLOOKUP(B466,基础信息!$B$3:$K$10000,3,0))</f>
        <v/>
      </c>
      <c r="E466" s="57" t="str">
        <f>IF(B466="","",SUMIF(入库记录!$C$3:$C$10000,B466,入库记录!$F$3:$F$10000))</f>
        <v/>
      </c>
      <c r="F466" s="57" t="str">
        <f>IF(B466="","",SUMIF(领用记录!$E$3:$E$10000,B466,领用记录!$H$3:$H$10000))</f>
        <v/>
      </c>
      <c r="G466" s="57" t="str">
        <f t="shared" si="24"/>
        <v/>
      </c>
      <c r="H466" s="55" t="str">
        <f>IF(B466="","",VLOOKUP(B466,基础信息!$B$3:$K$10000,4,0))</f>
        <v/>
      </c>
      <c r="I466" s="55" t="str">
        <f t="shared" si="25"/>
        <v/>
      </c>
      <c r="J466" s="57" t="str">
        <f>IF(B466="","",VLOOKUP(B466,基础信息!$B$3:$K$10000,5,0))</f>
        <v/>
      </c>
      <c r="K466" s="65" t="str">
        <f t="shared" si="26"/>
        <v/>
      </c>
    </row>
    <row r="467" spans="1:11" ht="30" customHeight="1">
      <c r="A467" s="58">
        <v>465</v>
      </c>
      <c r="B467" s="59" t="str">
        <f>IF(基础信息!B467="","",基础信息!B467)</f>
        <v/>
      </c>
      <c r="C467" s="60" t="str">
        <f>IF(B467="","",VLOOKUP(B467,基础信息!$B$3:$K$10000,2,0))</f>
        <v/>
      </c>
      <c r="D467" s="60" t="str">
        <f>IF(B467="","",VLOOKUP(B467,基础信息!$B$3:$K$10000,3,0))</f>
        <v/>
      </c>
      <c r="E467" s="61" t="str">
        <f>IF(B467="","",SUMIF(入库记录!$C$3:$C$10000,B467,入库记录!$F$3:$F$10000))</f>
        <v/>
      </c>
      <c r="F467" s="61" t="str">
        <f>IF(B467="","",SUMIF(领用记录!$E$3:$E$10000,B467,领用记录!$H$3:$H$10000))</f>
        <v/>
      </c>
      <c r="G467" s="61" t="str">
        <f t="shared" si="24"/>
        <v/>
      </c>
      <c r="H467" s="59" t="str">
        <f>IF(B467="","",VLOOKUP(B467,基础信息!$B$3:$K$10000,4,0))</f>
        <v/>
      </c>
      <c r="I467" s="59" t="str">
        <f t="shared" si="25"/>
        <v/>
      </c>
      <c r="J467" s="61" t="str">
        <f>IF(B467="","",VLOOKUP(B467,基础信息!$B$3:$K$10000,5,0))</f>
        <v/>
      </c>
      <c r="K467" s="66" t="str">
        <f t="shared" si="26"/>
        <v/>
      </c>
    </row>
    <row r="468" spans="1:11" ht="30" customHeight="1">
      <c r="A468" s="54">
        <v>466</v>
      </c>
      <c r="B468" s="55" t="str">
        <f>IF(基础信息!B468="","",基础信息!B468)</f>
        <v/>
      </c>
      <c r="C468" s="56" t="str">
        <f>IF(B468="","",VLOOKUP(B468,基础信息!$B$3:$K$10000,2,0))</f>
        <v/>
      </c>
      <c r="D468" s="56" t="str">
        <f>IF(B468="","",VLOOKUP(B468,基础信息!$B$3:$K$10000,3,0))</f>
        <v/>
      </c>
      <c r="E468" s="57" t="str">
        <f>IF(B468="","",SUMIF(入库记录!$C$3:$C$10000,B468,入库记录!$F$3:$F$10000))</f>
        <v/>
      </c>
      <c r="F468" s="57" t="str">
        <f>IF(B468="","",SUMIF(领用记录!$E$3:$E$10000,B468,领用记录!$H$3:$H$10000))</f>
        <v/>
      </c>
      <c r="G468" s="57" t="str">
        <f t="shared" si="24"/>
        <v/>
      </c>
      <c r="H468" s="55" t="str">
        <f>IF(B468="","",VLOOKUP(B468,基础信息!$B$3:$K$10000,4,0))</f>
        <v/>
      </c>
      <c r="I468" s="55" t="str">
        <f t="shared" si="25"/>
        <v/>
      </c>
      <c r="J468" s="57" t="str">
        <f>IF(B468="","",VLOOKUP(B468,基础信息!$B$3:$K$10000,5,0))</f>
        <v/>
      </c>
      <c r="K468" s="65" t="str">
        <f t="shared" si="26"/>
        <v/>
      </c>
    </row>
    <row r="469" spans="1:11" ht="30" customHeight="1">
      <c r="A469" s="58">
        <v>467</v>
      </c>
      <c r="B469" s="59" t="str">
        <f>IF(基础信息!B469="","",基础信息!B469)</f>
        <v/>
      </c>
      <c r="C469" s="60" t="str">
        <f>IF(B469="","",VLOOKUP(B469,基础信息!$B$3:$K$10000,2,0))</f>
        <v/>
      </c>
      <c r="D469" s="60" t="str">
        <f>IF(B469="","",VLOOKUP(B469,基础信息!$B$3:$K$10000,3,0))</f>
        <v/>
      </c>
      <c r="E469" s="61" t="str">
        <f>IF(B469="","",SUMIF(入库记录!$C$3:$C$10000,B469,入库记录!$F$3:$F$10000))</f>
        <v/>
      </c>
      <c r="F469" s="61" t="str">
        <f>IF(B469="","",SUMIF(领用记录!$E$3:$E$10000,B469,领用记录!$H$3:$H$10000))</f>
        <v/>
      </c>
      <c r="G469" s="61" t="str">
        <f t="shared" si="24"/>
        <v/>
      </c>
      <c r="H469" s="59" t="str">
        <f>IF(B469="","",VLOOKUP(B469,基础信息!$B$3:$K$10000,4,0))</f>
        <v/>
      </c>
      <c r="I469" s="59" t="str">
        <f t="shared" si="25"/>
        <v/>
      </c>
      <c r="J469" s="61" t="str">
        <f>IF(B469="","",VLOOKUP(B469,基础信息!$B$3:$K$10000,5,0))</f>
        <v/>
      </c>
      <c r="K469" s="66" t="str">
        <f t="shared" si="26"/>
        <v/>
      </c>
    </row>
    <row r="470" spans="1:11" ht="30" customHeight="1">
      <c r="A470" s="54">
        <v>468</v>
      </c>
      <c r="B470" s="55" t="str">
        <f>IF(基础信息!B470="","",基础信息!B470)</f>
        <v/>
      </c>
      <c r="C470" s="56" t="str">
        <f>IF(B470="","",VLOOKUP(B470,基础信息!$B$3:$K$10000,2,0))</f>
        <v/>
      </c>
      <c r="D470" s="56" t="str">
        <f>IF(B470="","",VLOOKUP(B470,基础信息!$B$3:$K$10000,3,0))</f>
        <v/>
      </c>
      <c r="E470" s="57" t="str">
        <f>IF(B470="","",SUMIF(入库记录!$C$3:$C$10000,B470,入库记录!$F$3:$F$10000))</f>
        <v/>
      </c>
      <c r="F470" s="57" t="str">
        <f>IF(B470="","",SUMIF(领用记录!$E$3:$E$10000,B470,领用记录!$H$3:$H$10000))</f>
        <v/>
      </c>
      <c r="G470" s="57" t="str">
        <f t="shared" si="24"/>
        <v/>
      </c>
      <c r="H470" s="55" t="str">
        <f>IF(B470="","",VLOOKUP(B470,基础信息!$B$3:$K$10000,4,0))</f>
        <v/>
      </c>
      <c r="I470" s="55" t="str">
        <f t="shared" si="25"/>
        <v/>
      </c>
      <c r="J470" s="57" t="str">
        <f>IF(B470="","",VLOOKUP(B470,基础信息!$B$3:$K$10000,5,0))</f>
        <v/>
      </c>
      <c r="K470" s="65" t="str">
        <f t="shared" si="26"/>
        <v/>
      </c>
    </row>
    <row r="471" spans="1:11" ht="30" customHeight="1">
      <c r="A471" s="58">
        <v>469</v>
      </c>
      <c r="B471" s="59" t="str">
        <f>IF(基础信息!B471="","",基础信息!B471)</f>
        <v/>
      </c>
      <c r="C471" s="60" t="str">
        <f>IF(B471="","",VLOOKUP(B471,基础信息!$B$3:$K$10000,2,0))</f>
        <v/>
      </c>
      <c r="D471" s="60" t="str">
        <f>IF(B471="","",VLOOKUP(B471,基础信息!$B$3:$K$10000,3,0))</f>
        <v/>
      </c>
      <c r="E471" s="61" t="str">
        <f>IF(B471="","",SUMIF(入库记录!$C$3:$C$10000,B471,入库记录!$F$3:$F$10000))</f>
        <v/>
      </c>
      <c r="F471" s="61" t="str">
        <f>IF(B471="","",SUMIF(领用记录!$E$3:$E$10000,B471,领用记录!$H$3:$H$10000))</f>
        <v/>
      </c>
      <c r="G471" s="61" t="str">
        <f t="shared" si="24"/>
        <v/>
      </c>
      <c r="H471" s="59" t="str">
        <f>IF(B471="","",VLOOKUP(B471,基础信息!$B$3:$K$10000,4,0))</f>
        <v/>
      </c>
      <c r="I471" s="59" t="str">
        <f t="shared" si="25"/>
        <v/>
      </c>
      <c r="J471" s="61" t="str">
        <f>IF(B471="","",VLOOKUP(B471,基础信息!$B$3:$K$10000,5,0))</f>
        <v/>
      </c>
      <c r="K471" s="66" t="str">
        <f t="shared" si="26"/>
        <v/>
      </c>
    </row>
    <row r="472" spans="1:11" ht="30" customHeight="1">
      <c r="A472" s="54">
        <v>470</v>
      </c>
      <c r="B472" s="55" t="str">
        <f>IF(基础信息!B472="","",基础信息!B472)</f>
        <v/>
      </c>
      <c r="C472" s="56" t="str">
        <f>IF(B472="","",VLOOKUP(B472,基础信息!$B$3:$K$10000,2,0))</f>
        <v/>
      </c>
      <c r="D472" s="56" t="str">
        <f>IF(B472="","",VLOOKUP(B472,基础信息!$B$3:$K$10000,3,0))</f>
        <v/>
      </c>
      <c r="E472" s="57" t="str">
        <f>IF(B472="","",SUMIF(入库记录!$C$3:$C$10000,B472,入库记录!$F$3:$F$10000))</f>
        <v/>
      </c>
      <c r="F472" s="57" t="str">
        <f>IF(B472="","",SUMIF(领用记录!$E$3:$E$10000,B472,领用记录!$H$3:$H$10000))</f>
        <v/>
      </c>
      <c r="G472" s="57" t="str">
        <f t="shared" si="24"/>
        <v/>
      </c>
      <c r="H472" s="55" t="str">
        <f>IF(B472="","",VLOOKUP(B472,基础信息!$B$3:$K$10000,4,0))</f>
        <v/>
      </c>
      <c r="I472" s="55" t="str">
        <f t="shared" si="25"/>
        <v/>
      </c>
      <c r="J472" s="57" t="str">
        <f>IF(B472="","",VLOOKUP(B472,基础信息!$B$3:$K$10000,5,0))</f>
        <v/>
      </c>
      <c r="K472" s="65" t="str">
        <f t="shared" si="26"/>
        <v/>
      </c>
    </row>
    <row r="473" spans="1:11" ht="30" customHeight="1">
      <c r="A473" s="58">
        <v>471</v>
      </c>
      <c r="B473" s="59" t="str">
        <f>IF(基础信息!B473="","",基础信息!B473)</f>
        <v/>
      </c>
      <c r="C473" s="60" t="str">
        <f>IF(B473="","",VLOOKUP(B473,基础信息!$B$3:$K$10000,2,0))</f>
        <v/>
      </c>
      <c r="D473" s="60" t="str">
        <f>IF(B473="","",VLOOKUP(B473,基础信息!$B$3:$K$10000,3,0))</f>
        <v/>
      </c>
      <c r="E473" s="61" t="str">
        <f>IF(B473="","",SUMIF(入库记录!$C$3:$C$10000,B473,入库记录!$F$3:$F$10000))</f>
        <v/>
      </c>
      <c r="F473" s="61" t="str">
        <f>IF(B473="","",SUMIF(领用记录!$E$3:$E$10000,B473,领用记录!$H$3:$H$10000))</f>
        <v/>
      </c>
      <c r="G473" s="61" t="str">
        <f t="shared" si="24"/>
        <v/>
      </c>
      <c r="H473" s="59" t="str">
        <f>IF(B473="","",VLOOKUP(B473,基础信息!$B$3:$K$10000,4,0))</f>
        <v/>
      </c>
      <c r="I473" s="59" t="str">
        <f t="shared" si="25"/>
        <v/>
      </c>
      <c r="J473" s="61" t="str">
        <f>IF(B473="","",VLOOKUP(B473,基础信息!$B$3:$K$10000,5,0))</f>
        <v/>
      </c>
      <c r="K473" s="66" t="str">
        <f t="shared" si="26"/>
        <v/>
      </c>
    </row>
    <row r="474" spans="1:11" ht="30" customHeight="1">
      <c r="A474" s="54">
        <v>472</v>
      </c>
      <c r="B474" s="55" t="str">
        <f>IF(基础信息!B474="","",基础信息!B474)</f>
        <v/>
      </c>
      <c r="C474" s="56" t="str">
        <f>IF(B474="","",VLOOKUP(B474,基础信息!$B$3:$K$10000,2,0))</f>
        <v/>
      </c>
      <c r="D474" s="56" t="str">
        <f>IF(B474="","",VLOOKUP(B474,基础信息!$B$3:$K$10000,3,0))</f>
        <v/>
      </c>
      <c r="E474" s="57" t="str">
        <f>IF(B474="","",SUMIF(入库记录!$C$3:$C$10000,B474,入库记录!$F$3:$F$10000))</f>
        <v/>
      </c>
      <c r="F474" s="57" t="str">
        <f>IF(B474="","",SUMIF(领用记录!$E$3:$E$10000,B474,领用记录!$H$3:$H$10000))</f>
        <v/>
      </c>
      <c r="G474" s="57" t="str">
        <f t="shared" si="24"/>
        <v/>
      </c>
      <c r="H474" s="55" t="str">
        <f>IF(B474="","",VLOOKUP(B474,基础信息!$B$3:$K$10000,4,0))</f>
        <v/>
      </c>
      <c r="I474" s="55" t="str">
        <f t="shared" si="25"/>
        <v/>
      </c>
      <c r="J474" s="57" t="str">
        <f>IF(B474="","",VLOOKUP(B474,基础信息!$B$3:$K$10000,5,0))</f>
        <v/>
      </c>
      <c r="K474" s="65" t="str">
        <f t="shared" si="26"/>
        <v/>
      </c>
    </row>
    <row r="475" spans="1:11" ht="30" customHeight="1">
      <c r="A475" s="58">
        <v>473</v>
      </c>
      <c r="B475" s="59" t="str">
        <f>IF(基础信息!B475="","",基础信息!B475)</f>
        <v/>
      </c>
      <c r="C475" s="60" t="str">
        <f>IF(B475="","",VLOOKUP(B475,基础信息!$B$3:$K$10000,2,0))</f>
        <v/>
      </c>
      <c r="D475" s="60" t="str">
        <f>IF(B475="","",VLOOKUP(B475,基础信息!$B$3:$K$10000,3,0))</f>
        <v/>
      </c>
      <c r="E475" s="61" t="str">
        <f>IF(B475="","",SUMIF(入库记录!$C$3:$C$10000,B475,入库记录!$F$3:$F$10000))</f>
        <v/>
      </c>
      <c r="F475" s="61" t="str">
        <f>IF(B475="","",SUMIF(领用记录!$E$3:$E$10000,B475,领用记录!$H$3:$H$10000))</f>
        <v/>
      </c>
      <c r="G475" s="61" t="str">
        <f t="shared" si="24"/>
        <v/>
      </c>
      <c r="H475" s="59" t="str">
        <f>IF(B475="","",VLOOKUP(B475,基础信息!$B$3:$K$10000,4,0))</f>
        <v/>
      </c>
      <c r="I475" s="59" t="str">
        <f t="shared" si="25"/>
        <v/>
      </c>
      <c r="J475" s="61" t="str">
        <f>IF(B475="","",VLOOKUP(B475,基础信息!$B$3:$K$10000,5,0))</f>
        <v/>
      </c>
      <c r="K475" s="66" t="str">
        <f t="shared" si="26"/>
        <v/>
      </c>
    </row>
    <row r="476" spans="1:11" ht="30" customHeight="1">
      <c r="A476" s="54">
        <v>474</v>
      </c>
      <c r="B476" s="55" t="str">
        <f>IF(基础信息!B476="","",基础信息!B476)</f>
        <v/>
      </c>
      <c r="C476" s="56" t="str">
        <f>IF(B476="","",VLOOKUP(B476,基础信息!$B$3:$K$10000,2,0))</f>
        <v/>
      </c>
      <c r="D476" s="56" t="str">
        <f>IF(B476="","",VLOOKUP(B476,基础信息!$B$3:$K$10000,3,0))</f>
        <v/>
      </c>
      <c r="E476" s="57" t="str">
        <f>IF(B476="","",SUMIF(入库记录!$C$3:$C$10000,B476,入库记录!$F$3:$F$10000))</f>
        <v/>
      </c>
      <c r="F476" s="57" t="str">
        <f>IF(B476="","",SUMIF(领用记录!$E$3:$E$10000,B476,领用记录!$H$3:$H$10000))</f>
        <v/>
      </c>
      <c r="G476" s="57" t="str">
        <f t="shared" si="24"/>
        <v/>
      </c>
      <c r="H476" s="55" t="str">
        <f>IF(B476="","",VLOOKUP(B476,基础信息!$B$3:$K$10000,4,0))</f>
        <v/>
      </c>
      <c r="I476" s="55" t="str">
        <f t="shared" si="25"/>
        <v/>
      </c>
      <c r="J476" s="57" t="str">
        <f>IF(B476="","",VLOOKUP(B476,基础信息!$B$3:$K$10000,5,0))</f>
        <v/>
      </c>
      <c r="K476" s="65" t="str">
        <f t="shared" si="26"/>
        <v/>
      </c>
    </row>
    <row r="477" spans="1:11" ht="30" customHeight="1">
      <c r="A477" s="58">
        <v>475</v>
      </c>
      <c r="B477" s="59" t="str">
        <f>IF(基础信息!B477="","",基础信息!B477)</f>
        <v/>
      </c>
      <c r="C477" s="60" t="str">
        <f>IF(B477="","",VLOOKUP(B477,基础信息!$B$3:$K$10000,2,0))</f>
        <v/>
      </c>
      <c r="D477" s="60" t="str">
        <f>IF(B477="","",VLOOKUP(B477,基础信息!$B$3:$K$10000,3,0))</f>
        <v/>
      </c>
      <c r="E477" s="61" t="str">
        <f>IF(B477="","",SUMIF(入库记录!$C$3:$C$10000,B477,入库记录!$F$3:$F$10000))</f>
        <v/>
      </c>
      <c r="F477" s="61" t="str">
        <f>IF(B477="","",SUMIF(领用记录!$E$3:$E$10000,B477,领用记录!$H$3:$H$10000))</f>
        <v/>
      </c>
      <c r="G477" s="61" t="str">
        <f t="shared" si="24"/>
        <v/>
      </c>
      <c r="H477" s="59" t="str">
        <f>IF(B477="","",VLOOKUP(B477,基础信息!$B$3:$K$10000,4,0))</f>
        <v/>
      </c>
      <c r="I477" s="59" t="str">
        <f t="shared" si="25"/>
        <v/>
      </c>
      <c r="J477" s="61" t="str">
        <f>IF(B477="","",VLOOKUP(B477,基础信息!$B$3:$K$10000,5,0))</f>
        <v/>
      </c>
      <c r="K477" s="66" t="str">
        <f t="shared" si="26"/>
        <v/>
      </c>
    </row>
    <row r="478" spans="1:11" ht="30" customHeight="1">
      <c r="A478" s="54">
        <v>476</v>
      </c>
      <c r="B478" s="55" t="str">
        <f>IF(基础信息!B478="","",基础信息!B478)</f>
        <v/>
      </c>
      <c r="C478" s="56" t="str">
        <f>IF(B478="","",VLOOKUP(B478,基础信息!$B$3:$K$10000,2,0))</f>
        <v/>
      </c>
      <c r="D478" s="56" t="str">
        <f>IF(B478="","",VLOOKUP(B478,基础信息!$B$3:$K$10000,3,0))</f>
        <v/>
      </c>
      <c r="E478" s="57" t="str">
        <f>IF(B478="","",SUMIF(入库记录!$C$3:$C$10000,B478,入库记录!$F$3:$F$10000))</f>
        <v/>
      </c>
      <c r="F478" s="57" t="str">
        <f>IF(B478="","",SUMIF(领用记录!$E$3:$E$10000,B478,领用记录!$H$3:$H$10000))</f>
        <v/>
      </c>
      <c r="G478" s="57" t="str">
        <f t="shared" si="24"/>
        <v/>
      </c>
      <c r="H478" s="55" t="str">
        <f>IF(B478="","",VLOOKUP(B478,基础信息!$B$3:$K$10000,4,0))</f>
        <v/>
      </c>
      <c r="I478" s="55" t="str">
        <f t="shared" si="25"/>
        <v/>
      </c>
      <c r="J478" s="57" t="str">
        <f>IF(B478="","",VLOOKUP(B478,基础信息!$B$3:$K$10000,5,0))</f>
        <v/>
      </c>
      <c r="K478" s="65" t="str">
        <f t="shared" si="26"/>
        <v/>
      </c>
    </row>
    <row r="479" spans="1:11" ht="30" customHeight="1">
      <c r="A479" s="58">
        <v>477</v>
      </c>
      <c r="B479" s="59" t="str">
        <f>IF(基础信息!B479="","",基础信息!B479)</f>
        <v/>
      </c>
      <c r="C479" s="60" t="str">
        <f>IF(B479="","",VLOOKUP(B479,基础信息!$B$3:$K$10000,2,0))</f>
        <v/>
      </c>
      <c r="D479" s="60" t="str">
        <f>IF(B479="","",VLOOKUP(B479,基础信息!$B$3:$K$10000,3,0))</f>
        <v/>
      </c>
      <c r="E479" s="61" t="str">
        <f>IF(B479="","",SUMIF(入库记录!$C$3:$C$10000,B479,入库记录!$F$3:$F$10000))</f>
        <v/>
      </c>
      <c r="F479" s="61" t="str">
        <f>IF(B479="","",SUMIF(领用记录!$E$3:$E$10000,B479,领用记录!$H$3:$H$10000))</f>
        <v/>
      </c>
      <c r="G479" s="61" t="str">
        <f t="shared" si="24"/>
        <v/>
      </c>
      <c r="H479" s="59" t="str">
        <f>IF(B479="","",VLOOKUP(B479,基础信息!$B$3:$K$10000,4,0))</f>
        <v/>
      </c>
      <c r="I479" s="59" t="str">
        <f t="shared" si="25"/>
        <v/>
      </c>
      <c r="J479" s="61" t="str">
        <f>IF(B479="","",VLOOKUP(B479,基础信息!$B$3:$K$10000,5,0))</f>
        <v/>
      </c>
      <c r="K479" s="66" t="str">
        <f t="shared" si="26"/>
        <v/>
      </c>
    </row>
    <row r="480" spans="1:11" ht="30" customHeight="1">
      <c r="A480" s="54">
        <v>478</v>
      </c>
      <c r="B480" s="55" t="str">
        <f>IF(基础信息!B480="","",基础信息!B480)</f>
        <v/>
      </c>
      <c r="C480" s="56" t="str">
        <f>IF(B480="","",VLOOKUP(B480,基础信息!$B$3:$K$10000,2,0))</f>
        <v/>
      </c>
      <c r="D480" s="56" t="str">
        <f>IF(B480="","",VLOOKUP(B480,基础信息!$B$3:$K$10000,3,0))</f>
        <v/>
      </c>
      <c r="E480" s="57" t="str">
        <f>IF(B480="","",SUMIF(入库记录!$C$3:$C$10000,B480,入库记录!$F$3:$F$10000))</f>
        <v/>
      </c>
      <c r="F480" s="57" t="str">
        <f>IF(B480="","",SUMIF(领用记录!$E$3:$E$10000,B480,领用记录!$H$3:$H$10000))</f>
        <v/>
      </c>
      <c r="G480" s="57" t="str">
        <f t="shared" si="24"/>
        <v/>
      </c>
      <c r="H480" s="55" t="str">
        <f>IF(B480="","",VLOOKUP(B480,基础信息!$B$3:$K$10000,4,0))</f>
        <v/>
      </c>
      <c r="I480" s="55" t="str">
        <f t="shared" si="25"/>
        <v/>
      </c>
      <c r="J480" s="57" t="str">
        <f>IF(B480="","",VLOOKUP(B480,基础信息!$B$3:$K$10000,5,0))</f>
        <v/>
      </c>
      <c r="K480" s="65" t="str">
        <f t="shared" si="26"/>
        <v/>
      </c>
    </row>
    <row r="481" spans="1:11" ht="30" customHeight="1">
      <c r="A481" s="58">
        <v>479</v>
      </c>
      <c r="B481" s="59" t="str">
        <f>IF(基础信息!B481="","",基础信息!B481)</f>
        <v/>
      </c>
      <c r="C481" s="60" t="str">
        <f>IF(B481="","",VLOOKUP(B481,基础信息!$B$3:$K$10000,2,0))</f>
        <v/>
      </c>
      <c r="D481" s="60" t="str">
        <f>IF(B481="","",VLOOKUP(B481,基础信息!$B$3:$K$10000,3,0))</f>
        <v/>
      </c>
      <c r="E481" s="61" t="str">
        <f>IF(B481="","",SUMIF(入库记录!$C$3:$C$10000,B481,入库记录!$F$3:$F$10000))</f>
        <v/>
      </c>
      <c r="F481" s="61" t="str">
        <f>IF(B481="","",SUMIF(领用记录!$E$3:$E$10000,B481,领用记录!$H$3:$H$10000))</f>
        <v/>
      </c>
      <c r="G481" s="61" t="str">
        <f t="shared" si="24"/>
        <v/>
      </c>
      <c r="H481" s="59" t="str">
        <f>IF(B481="","",VLOOKUP(B481,基础信息!$B$3:$K$10000,4,0))</f>
        <v/>
      </c>
      <c r="I481" s="59" t="str">
        <f t="shared" si="25"/>
        <v/>
      </c>
      <c r="J481" s="61" t="str">
        <f>IF(B481="","",VLOOKUP(B481,基础信息!$B$3:$K$10000,5,0))</f>
        <v/>
      </c>
      <c r="K481" s="66" t="str">
        <f t="shared" si="26"/>
        <v/>
      </c>
    </row>
    <row r="482" spans="1:11" ht="30" customHeight="1">
      <c r="A482" s="54">
        <v>480</v>
      </c>
      <c r="B482" s="55" t="str">
        <f>IF(基础信息!B482="","",基础信息!B482)</f>
        <v/>
      </c>
      <c r="C482" s="56" t="str">
        <f>IF(B482="","",VLOOKUP(B482,基础信息!$B$3:$K$10000,2,0))</f>
        <v/>
      </c>
      <c r="D482" s="56" t="str">
        <f>IF(B482="","",VLOOKUP(B482,基础信息!$B$3:$K$10000,3,0))</f>
        <v/>
      </c>
      <c r="E482" s="57" t="str">
        <f>IF(B482="","",SUMIF(入库记录!$C$3:$C$10000,B482,入库记录!$F$3:$F$10000))</f>
        <v/>
      </c>
      <c r="F482" s="57" t="str">
        <f>IF(B482="","",SUMIF(领用记录!$E$3:$E$10000,B482,领用记录!$H$3:$H$10000))</f>
        <v/>
      </c>
      <c r="G482" s="57" t="str">
        <f t="shared" si="24"/>
        <v/>
      </c>
      <c r="H482" s="55" t="str">
        <f>IF(B482="","",VLOOKUP(B482,基础信息!$B$3:$K$10000,4,0))</f>
        <v/>
      </c>
      <c r="I482" s="55" t="str">
        <f t="shared" si="25"/>
        <v/>
      </c>
      <c r="J482" s="57" t="str">
        <f>IF(B482="","",VLOOKUP(B482,基础信息!$B$3:$K$10000,5,0))</f>
        <v/>
      </c>
      <c r="K482" s="65" t="str">
        <f t="shared" si="26"/>
        <v/>
      </c>
    </row>
    <row r="483" spans="1:11" ht="30" customHeight="1">
      <c r="A483" s="58">
        <v>481</v>
      </c>
      <c r="B483" s="59" t="str">
        <f>IF(基础信息!B483="","",基础信息!B483)</f>
        <v/>
      </c>
      <c r="C483" s="60" t="str">
        <f>IF(B483="","",VLOOKUP(B483,基础信息!$B$3:$K$10000,2,0))</f>
        <v/>
      </c>
      <c r="D483" s="60" t="str">
        <f>IF(B483="","",VLOOKUP(B483,基础信息!$B$3:$K$10000,3,0))</f>
        <v/>
      </c>
      <c r="E483" s="61" t="str">
        <f>IF(B483="","",SUMIF(入库记录!$C$3:$C$10000,B483,入库记录!$F$3:$F$10000))</f>
        <v/>
      </c>
      <c r="F483" s="61" t="str">
        <f>IF(B483="","",SUMIF(领用记录!$E$3:$E$10000,B483,领用记录!$H$3:$H$10000))</f>
        <v/>
      </c>
      <c r="G483" s="61" t="str">
        <f t="shared" si="24"/>
        <v/>
      </c>
      <c r="H483" s="59" t="str">
        <f>IF(B483="","",VLOOKUP(B483,基础信息!$B$3:$K$10000,4,0))</f>
        <v/>
      </c>
      <c r="I483" s="59" t="str">
        <f t="shared" si="25"/>
        <v/>
      </c>
      <c r="J483" s="61" t="str">
        <f>IF(B483="","",VLOOKUP(B483,基础信息!$B$3:$K$10000,5,0))</f>
        <v/>
      </c>
      <c r="K483" s="66" t="str">
        <f t="shared" si="26"/>
        <v/>
      </c>
    </row>
    <row r="484" spans="1:11" ht="30" customHeight="1">
      <c r="A484" s="54">
        <v>482</v>
      </c>
      <c r="B484" s="55" t="str">
        <f>IF(基础信息!B484="","",基础信息!B484)</f>
        <v/>
      </c>
      <c r="C484" s="56" t="str">
        <f>IF(B484="","",VLOOKUP(B484,基础信息!$B$3:$K$10000,2,0))</f>
        <v/>
      </c>
      <c r="D484" s="56" t="str">
        <f>IF(B484="","",VLOOKUP(B484,基础信息!$B$3:$K$10000,3,0))</f>
        <v/>
      </c>
      <c r="E484" s="57" t="str">
        <f>IF(B484="","",SUMIF(入库记录!$C$3:$C$10000,B484,入库记录!$F$3:$F$10000))</f>
        <v/>
      </c>
      <c r="F484" s="57" t="str">
        <f>IF(B484="","",SUMIF(领用记录!$E$3:$E$10000,B484,领用记录!$H$3:$H$10000))</f>
        <v/>
      </c>
      <c r="G484" s="57" t="str">
        <f t="shared" si="24"/>
        <v/>
      </c>
      <c r="H484" s="55" t="str">
        <f>IF(B484="","",VLOOKUP(B484,基础信息!$B$3:$K$10000,4,0))</f>
        <v/>
      </c>
      <c r="I484" s="55" t="str">
        <f t="shared" si="25"/>
        <v/>
      </c>
      <c r="J484" s="57" t="str">
        <f>IF(B484="","",VLOOKUP(B484,基础信息!$B$3:$K$10000,5,0))</f>
        <v/>
      </c>
      <c r="K484" s="65" t="str">
        <f t="shared" si="26"/>
        <v/>
      </c>
    </row>
    <row r="485" spans="1:11" ht="30" customHeight="1">
      <c r="A485" s="58">
        <v>483</v>
      </c>
      <c r="B485" s="59" t="str">
        <f>IF(基础信息!B485="","",基础信息!B485)</f>
        <v/>
      </c>
      <c r="C485" s="60" t="str">
        <f>IF(B485="","",VLOOKUP(B485,基础信息!$B$3:$K$10000,2,0))</f>
        <v/>
      </c>
      <c r="D485" s="60" t="str">
        <f>IF(B485="","",VLOOKUP(B485,基础信息!$B$3:$K$10000,3,0))</f>
        <v/>
      </c>
      <c r="E485" s="61" t="str">
        <f>IF(B485="","",SUMIF(入库记录!$C$3:$C$10000,B485,入库记录!$F$3:$F$10000))</f>
        <v/>
      </c>
      <c r="F485" s="61" t="str">
        <f>IF(B485="","",SUMIF(领用记录!$E$3:$E$10000,B485,领用记录!$H$3:$H$10000))</f>
        <v/>
      </c>
      <c r="G485" s="61" t="str">
        <f t="shared" si="24"/>
        <v/>
      </c>
      <c r="H485" s="59" t="str">
        <f>IF(B485="","",VLOOKUP(B485,基础信息!$B$3:$K$10000,4,0))</f>
        <v/>
      </c>
      <c r="I485" s="59" t="str">
        <f t="shared" si="25"/>
        <v/>
      </c>
      <c r="J485" s="61" t="str">
        <f>IF(B485="","",VLOOKUP(B485,基础信息!$B$3:$K$10000,5,0))</f>
        <v/>
      </c>
      <c r="K485" s="66" t="str">
        <f t="shared" si="26"/>
        <v/>
      </c>
    </row>
    <row r="486" spans="1:11" ht="30" customHeight="1">
      <c r="A486" s="54">
        <v>484</v>
      </c>
      <c r="B486" s="55" t="str">
        <f>IF(基础信息!B486="","",基础信息!B486)</f>
        <v/>
      </c>
      <c r="C486" s="56" t="str">
        <f>IF(B486="","",VLOOKUP(B486,基础信息!$B$3:$K$10000,2,0))</f>
        <v/>
      </c>
      <c r="D486" s="56" t="str">
        <f>IF(B486="","",VLOOKUP(B486,基础信息!$B$3:$K$10000,3,0))</f>
        <v/>
      </c>
      <c r="E486" s="57" t="str">
        <f>IF(B486="","",SUMIF(入库记录!$C$3:$C$10000,B486,入库记录!$F$3:$F$10000))</f>
        <v/>
      </c>
      <c r="F486" s="57" t="str">
        <f>IF(B486="","",SUMIF(领用记录!$E$3:$E$10000,B486,领用记录!$H$3:$H$10000))</f>
        <v/>
      </c>
      <c r="G486" s="57" t="str">
        <f t="shared" si="24"/>
        <v/>
      </c>
      <c r="H486" s="55" t="str">
        <f>IF(B486="","",VLOOKUP(B486,基础信息!$B$3:$K$10000,4,0))</f>
        <v/>
      </c>
      <c r="I486" s="55" t="str">
        <f t="shared" si="25"/>
        <v/>
      </c>
      <c r="J486" s="57" t="str">
        <f>IF(B486="","",VLOOKUP(B486,基础信息!$B$3:$K$10000,5,0))</f>
        <v/>
      </c>
      <c r="K486" s="65" t="str">
        <f t="shared" si="26"/>
        <v/>
      </c>
    </row>
    <row r="487" spans="1:11" ht="30" customHeight="1">
      <c r="A487" s="58">
        <v>485</v>
      </c>
      <c r="B487" s="59" t="str">
        <f>IF(基础信息!B487="","",基础信息!B487)</f>
        <v/>
      </c>
      <c r="C487" s="60" t="str">
        <f>IF(B487="","",VLOOKUP(B487,基础信息!$B$3:$K$10000,2,0))</f>
        <v/>
      </c>
      <c r="D487" s="60" t="str">
        <f>IF(B487="","",VLOOKUP(B487,基础信息!$B$3:$K$10000,3,0))</f>
        <v/>
      </c>
      <c r="E487" s="61" t="str">
        <f>IF(B487="","",SUMIF(入库记录!$C$3:$C$10000,B487,入库记录!$F$3:$F$10000))</f>
        <v/>
      </c>
      <c r="F487" s="61" t="str">
        <f>IF(B487="","",SUMIF(领用记录!$E$3:$E$10000,B487,领用记录!$H$3:$H$10000))</f>
        <v/>
      </c>
      <c r="G487" s="61" t="str">
        <f t="shared" si="24"/>
        <v/>
      </c>
      <c r="H487" s="59" t="str">
        <f>IF(B487="","",VLOOKUP(B487,基础信息!$B$3:$K$10000,4,0))</f>
        <v/>
      </c>
      <c r="I487" s="59" t="str">
        <f t="shared" si="25"/>
        <v/>
      </c>
      <c r="J487" s="61" t="str">
        <f>IF(B487="","",VLOOKUP(B487,基础信息!$B$3:$K$10000,5,0))</f>
        <v/>
      </c>
      <c r="K487" s="66" t="str">
        <f t="shared" si="26"/>
        <v/>
      </c>
    </row>
    <row r="488" spans="1:11" ht="30" customHeight="1">
      <c r="A488" s="54">
        <v>486</v>
      </c>
      <c r="B488" s="55" t="str">
        <f>IF(基础信息!B488="","",基础信息!B488)</f>
        <v/>
      </c>
      <c r="C488" s="56" t="str">
        <f>IF(B488="","",VLOOKUP(B488,基础信息!$B$3:$K$10000,2,0))</f>
        <v/>
      </c>
      <c r="D488" s="56" t="str">
        <f>IF(B488="","",VLOOKUP(B488,基础信息!$B$3:$K$10000,3,0))</f>
        <v/>
      </c>
      <c r="E488" s="57" t="str">
        <f>IF(B488="","",SUMIF(入库记录!$C$3:$C$10000,B488,入库记录!$F$3:$F$10000))</f>
        <v/>
      </c>
      <c r="F488" s="57" t="str">
        <f>IF(B488="","",SUMIF(领用记录!$E$3:$E$10000,B488,领用记录!$H$3:$H$10000))</f>
        <v/>
      </c>
      <c r="G488" s="57" t="str">
        <f t="shared" si="24"/>
        <v/>
      </c>
      <c r="H488" s="55" t="str">
        <f>IF(B488="","",VLOOKUP(B488,基础信息!$B$3:$K$10000,4,0))</f>
        <v/>
      </c>
      <c r="I488" s="55" t="str">
        <f t="shared" si="25"/>
        <v/>
      </c>
      <c r="J488" s="57" t="str">
        <f>IF(B488="","",VLOOKUP(B488,基础信息!$B$3:$K$10000,5,0))</f>
        <v/>
      </c>
      <c r="K488" s="65" t="str">
        <f t="shared" si="26"/>
        <v/>
      </c>
    </row>
    <row r="489" spans="1:11" ht="30" customHeight="1">
      <c r="A489" s="58">
        <v>487</v>
      </c>
      <c r="B489" s="59" t="str">
        <f>IF(基础信息!B489="","",基础信息!B489)</f>
        <v/>
      </c>
      <c r="C489" s="60" t="str">
        <f>IF(B489="","",VLOOKUP(B489,基础信息!$B$3:$K$10000,2,0))</f>
        <v/>
      </c>
      <c r="D489" s="60" t="str">
        <f>IF(B489="","",VLOOKUP(B489,基础信息!$B$3:$K$10000,3,0))</f>
        <v/>
      </c>
      <c r="E489" s="61" t="str">
        <f>IF(B489="","",SUMIF(入库记录!$C$3:$C$10000,B489,入库记录!$F$3:$F$10000))</f>
        <v/>
      </c>
      <c r="F489" s="61" t="str">
        <f>IF(B489="","",SUMIF(领用记录!$E$3:$E$10000,B489,领用记录!$H$3:$H$10000))</f>
        <v/>
      </c>
      <c r="G489" s="61" t="str">
        <f t="shared" si="24"/>
        <v/>
      </c>
      <c r="H489" s="59" t="str">
        <f>IF(B489="","",VLOOKUP(B489,基础信息!$B$3:$K$10000,4,0))</f>
        <v/>
      </c>
      <c r="I489" s="59" t="str">
        <f t="shared" si="25"/>
        <v/>
      </c>
      <c r="J489" s="61" t="str">
        <f>IF(B489="","",VLOOKUP(B489,基础信息!$B$3:$K$10000,5,0))</f>
        <v/>
      </c>
      <c r="K489" s="66" t="str">
        <f t="shared" si="26"/>
        <v/>
      </c>
    </row>
    <row r="490" spans="1:11" ht="30" customHeight="1">
      <c r="A490" s="54">
        <v>488</v>
      </c>
      <c r="B490" s="55" t="str">
        <f>IF(基础信息!B490="","",基础信息!B490)</f>
        <v/>
      </c>
      <c r="C490" s="56" t="str">
        <f>IF(B490="","",VLOOKUP(B490,基础信息!$B$3:$K$10000,2,0))</f>
        <v/>
      </c>
      <c r="D490" s="56" t="str">
        <f>IF(B490="","",VLOOKUP(B490,基础信息!$B$3:$K$10000,3,0))</f>
        <v/>
      </c>
      <c r="E490" s="57" t="str">
        <f>IF(B490="","",SUMIF(入库记录!$C$3:$C$10000,B490,入库记录!$F$3:$F$10000))</f>
        <v/>
      </c>
      <c r="F490" s="57" t="str">
        <f>IF(B490="","",SUMIF(领用记录!$E$3:$E$10000,B490,领用记录!$H$3:$H$10000))</f>
        <v/>
      </c>
      <c r="G490" s="57" t="str">
        <f t="shared" si="24"/>
        <v/>
      </c>
      <c r="H490" s="55" t="str">
        <f>IF(B490="","",VLOOKUP(B490,基础信息!$B$3:$K$10000,4,0))</f>
        <v/>
      </c>
      <c r="I490" s="55" t="str">
        <f t="shared" si="25"/>
        <v/>
      </c>
      <c r="J490" s="57" t="str">
        <f>IF(B490="","",VLOOKUP(B490,基础信息!$B$3:$K$10000,5,0))</f>
        <v/>
      </c>
      <c r="K490" s="65" t="str">
        <f t="shared" si="26"/>
        <v/>
      </c>
    </row>
    <row r="491" spans="1:11" ht="30" customHeight="1">
      <c r="A491" s="58">
        <v>489</v>
      </c>
      <c r="B491" s="59" t="str">
        <f>IF(基础信息!B491="","",基础信息!B491)</f>
        <v/>
      </c>
      <c r="C491" s="60" t="str">
        <f>IF(B491="","",VLOOKUP(B491,基础信息!$B$3:$K$10000,2,0))</f>
        <v/>
      </c>
      <c r="D491" s="60" t="str">
        <f>IF(B491="","",VLOOKUP(B491,基础信息!$B$3:$K$10000,3,0))</f>
        <v/>
      </c>
      <c r="E491" s="61" t="str">
        <f>IF(B491="","",SUMIF(入库记录!$C$3:$C$10000,B491,入库记录!$F$3:$F$10000))</f>
        <v/>
      </c>
      <c r="F491" s="61" t="str">
        <f>IF(B491="","",SUMIF(领用记录!$E$3:$E$10000,B491,领用记录!$H$3:$H$10000))</f>
        <v/>
      </c>
      <c r="G491" s="61" t="str">
        <f t="shared" si="24"/>
        <v/>
      </c>
      <c r="H491" s="59" t="str">
        <f>IF(B491="","",VLOOKUP(B491,基础信息!$B$3:$K$10000,4,0))</f>
        <v/>
      </c>
      <c r="I491" s="59" t="str">
        <f t="shared" si="25"/>
        <v/>
      </c>
      <c r="J491" s="61" t="str">
        <f>IF(B491="","",VLOOKUP(B491,基础信息!$B$3:$K$10000,5,0))</f>
        <v/>
      </c>
      <c r="K491" s="66" t="str">
        <f t="shared" si="26"/>
        <v/>
      </c>
    </row>
    <row r="492" spans="1:11" ht="30" customHeight="1">
      <c r="A492" s="54">
        <v>490</v>
      </c>
      <c r="B492" s="55" t="str">
        <f>IF(基础信息!B492="","",基础信息!B492)</f>
        <v/>
      </c>
      <c r="C492" s="56" t="str">
        <f>IF(B492="","",VLOOKUP(B492,基础信息!$B$3:$K$10000,2,0))</f>
        <v/>
      </c>
      <c r="D492" s="56" t="str">
        <f>IF(B492="","",VLOOKUP(B492,基础信息!$B$3:$K$10000,3,0))</f>
        <v/>
      </c>
      <c r="E492" s="57" t="str">
        <f>IF(B492="","",SUMIF(入库记录!$C$3:$C$10000,B492,入库记录!$F$3:$F$10000))</f>
        <v/>
      </c>
      <c r="F492" s="57" t="str">
        <f>IF(B492="","",SUMIF(领用记录!$E$3:$E$10000,B492,领用记录!$H$3:$H$10000))</f>
        <v/>
      </c>
      <c r="G492" s="57" t="str">
        <f t="shared" si="24"/>
        <v/>
      </c>
      <c r="H492" s="55" t="str">
        <f>IF(B492="","",VLOOKUP(B492,基础信息!$B$3:$K$10000,4,0))</f>
        <v/>
      </c>
      <c r="I492" s="55" t="str">
        <f t="shared" si="25"/>
        <v/>
      </c>
      <c r="J492" s="57" t="str">
        <f>IF(B492="","",VLOOKUP(B492,基础信息!$B$3:$K$10000,5,0))</f>
        <v/>
      </c>
      <c r="K492" s="65" t="str">
        <f t="shared" si="26"/>
        <v/>
      </c>
    </row>
    <row r="493" spans="1:11" ht="30" customHeight="1">
      <c r="A493" s="58">
        <v>491</v>
      </c>
      <c r="B493" s="59" t="str">
        <f>IF(基础信息!B493="","",基础信息!B493)</f>
        <v/>
      </c>
      <c r="C493" s="60" t="str">
        <f>IF(B493="","",VLOOKUP(B493,基础信息!$B$3:$K$10000,2,0))</f>
        <v/>
      </c>
      <c r="D493" s="60" t="str">
        <f>IF(B493="","",VLOOKUP(B493,基础信息!$B$3:$K$10000,3,0))</f>
        <v/>
      </c>
      <c r="E493" s="61" t="str">
        <f>IF(B493="","",SUMIF(入库记录!$C$3:$C$10000,B493,入库记录!$F$3:$F$10000))</f>
        <v/>
      </c>
      <c r="F493" s="61" t="str">
        <f>IF(B493="","",SUMIF(领用记录!$E$3:$E$10000,B493,领用记录!$H$3:$H$10000))</f>
        <v/>
      </c>
      <c r="G493" s="61" t="str">
        <f t="shared" si="24"/>
        <v/>
      </c>
      <c r="H493" s="59" t="str">
        <f>IF(B493="","",VLOOKUP(B493,基础信息!$B$3:$K$10000,4,0))</f>
        <v/>
      </c>
      <c r="I493" s="59" t="str">
        <f t="shared" si="25"/>
        <v/>
      </c>
      <c r="J493" s="61" t="str">
        <f>IF(B493="","",VLOOKUP(B493,基础信息!$B$3:$K$10000,5,0))</f>
        <v/>
      </c>
      <c r="K493" s="66" t="str">
        <f t="shared" si="26"/>
        <v/>
      </c>
    </row>
    <row r="494" spans="1:11" ht="30" customHeight="1">
      <c r="A494" s="54">
        <v>492</v>
      </c>
      <c r="B494" s="55" t="str">
        <f>IF(基础信息!B494="","",基础信息!B494)</f>
        <v/>
      </c>
      <c r="C494" s="56" t="str">
        <f>IF(B494="","",VLOOKUP(B494,基础信息!$B$3:$K$10000,2,0))</f>
        <v/>
      </c>
      <c r="D494" s="56" t="str">
        <f>IF(B494="","",VLOOKUP(B494,基础信息!$B$3:$K$10000,3,0))</f>
        <v/>
      </c>
      <c r="E494" s="57" t="str">
        <f>IF(B494="","",SUMIF(入库记录!$C$3:$C$10000,B494,入库记录!$F$3:$F$10000))</f>
        <v/>
      </c>
      <c r="F494" s="57" t="str">
        <f>IF(B494="","",SUMIF(领用记录!$E$3:$E$10000,B494,领用记录!$H$3:$H$10000))</f>
        <v/>
      </c>
      <c r="G494" s="57" t="str">
        <f t="shared" si="24"/>
        <v/>
      </c>
      <c r="H494" s="55" t="str">
        <f>IF(B494="","",VLOOKUP(B494,基础信息!$B$3:$K$10000,4,0))</f>
        <v/>
      </c>
      <c r="I494" s="55" t="str">
        <f t="shared" si="25"/>
        <v/>
      </c>
      <c r="J494" s="57" t="str">
        <f>IF(B494="","",VLOOKUP(B494,基础信息!$B$3:$K$10000,5,0))</f>
        <v/>
      </c>
      <c r="K494" s="65" t="str">
        <f t="shared" si="26"/>
        <v/>
      </c>
    </row>
    <row r="495" spans="1:11" ht="30" customHeight="1">
      <c r="A495" s="58">
        <v>493</v>
      </c>
      <c r="B495" s="59" t="str">
        <f>IF(基础信息!B495="","",基础信息!B495)</f>
        <v/>
      </c>
      <c r="C495" s="60" t="str">
        <f>IF(B495="","",VLOOKUP(B495,基础信息!$B$3:$K$10000,2,0))</f>
        <v/>
      </c>
      <c r="D495" s="60" t="str">
        <f>IF(B495="","",VLOOKUP(B495,基础信息!$B$3:$K$10000,3,0))</f>
        <v/>
      </c>
      <c r="E495" s="61" t="str">
        <f>IF(B495="","",SUMIF(入库记录!$C$3:$C$10000,B495,入库记录!$F$3:$F$10000))</f>
        <v/>
      </c>
      <c r="F495" s="61" t="str">
        <f>IF(B495="","",SUMIF(领用记录!$E$3:$E$10000,B495,领用记录!$H$3:$H$10000))</f>
        <v/>
      </c>
      <c r="G495" s="61" t="str">
        <f t="shared" si="24"/>
        <v/>
      </c>
      <c r="H495" s="59" t="str">
        <f>IF(B495="","",VLOOKUP(B495,基础信息!$B$3:$K$10000,4,0))</f>
        <v/>
      </c>
      <c r="I495" s="59" t="str">
        <f t="shared" si="25"/>
        <v/>
      </c>
      <c r="J495" s="61" t="str">
        <f>IF(B495="","",VLOOKUP(B495,基础信息!$B$3:$K$10000,5,0))</f>
        <v/>
      </c>
      <c r="K495" s="66" t="str">
        <f t="shared" si="26"/>
        <v/>
      </c>
    </row>
    <row r="496" spans="1:11" ht="30" customHeight="1">
      <c r="A496" s="54">
        <v>494</v>
      </c>
      <c r="B496" s="55" t="str">
        <f>IF(基础信息!B496="","",基础信息!B496)</f>
        <v/>
      </c>
      <c r="C496" s="56" t="str">
        <f>IF(B496="","",VLOOKUP(B496,基础信息!$B$3:$K$10000,2,0))</f>
        <v/>
      </c>
      <c r="D496" s="56" t="str">
        <f>IF(B496="","",VLOOKUP(B496,基础信息!$B$3:$K$10000,3,0))</f>
        <v/>
      </c>
      <c r="E496" s="57" t="str">
        <f>IF(B496="","",SUMIF(入库记录!$C$3:$C$10000,B496,入库记录!$F$3:$F$10000))</f>
        <v/>
      </c>
      <c r="F496" s="57" t="str">
        <f>IF(B496="","",SUMIF(领用记录!$E$3:$E$10000,B496,领用记录!$H$3:$H$10000))</f>
        <v/>
      </c>
      <c r="G496" s="57" t="str">
        <f t="shared" si="24"/>
        <v/>
      </c>
      <c r="H496" s="55" t="str">
        <f>IF(B496="","",VLOOKUP(B496,基础信息!$B$3:$K$10000,4,0))</f>
        <v/>
      </c>
      <c r="I496" s="55" t="str">
        <f t="shared" si="25"/>
        <v/>
      </c>
      <c r="J496" s="57" t="str">
        <f>IF(B496="","",VLOOKUP(B496,基础信息!$B$3:$K$10000,5,0))</f>
        <v/>
      </c>
      <c r="K496" s="65" t="str">
        <f t="shared" si="26"/>
        <v/>
      </c>
    </row>
    <row r="497" spans="1:11" ht="30" customHeight="1">
      <c r="A497" s="58">
        <v>495</v>
      </c>
      <c r="B497" s="59" t="str">
        <f>IF(基础信息!B497="","",基础信息!B497)</f>
        <v/>
      </c>
      <c r="C497" s="60" t="str">
        <f>IF(B497="","",VLOOKUP(B497,基础信息!$B$3:$K$10000,2,0))</f>
        <v/>
      </c>
      <c r="D497" s="60" t="str">
        <f>IF(B497="","",VLOOKUP(B497,基础信息!$B$3:$K$10000,3,0))</f>
        <v/>
      </c>
      <c r="E497" s="61" t="str">
        <f>IF(B497="","",SUMIF(入库记录!$C$3:$C$10000,B497,入库记录!$F$3:$F$10000))</f>
        <v/>
      </c>
      <c r="F497" s="61" t="str">
        <f>IF(B497="","",SUMIF(领用记录!$E$3:$E$10000,B497,领用记录!$H$3:$H$10000))</f>
        <v/>
      </c>
      <c r="G497" s="61" t="str">
        <f t="shared" si="24"/>
        <v/>
      </c>
      <c r="H497" s="59" t="str">
        <f>IF(B497="","",VLOOKUP(B497,基础信息!$B$3:$K$10000,4,0))</f>
        <v/>
      </c>
      <c r="I497" s="59" t="str">
        <f t="shared" si="25"/>
        <v/>
      </c>
      <c r="J497" s="61" t="str">
        <f>IF(B497="","",VLOOKUP(B497,基础信息!$B$3:$K$10000,5,0))</f>
        <v/>
      </c>
      <c r="K497" s="66" t="str">
        <f t="shared" si="26"/>
        <v/>
      </c>
    </row>
    <row r="498" spans="1:11" ht="30" customHeight="1">
      <c r="A498" s="54">
        <v>496</v>
      </c>
      <c r="B498" s="55" t="str">
        <f>IF(基础信息!B498="","",基础信息!B498)</f>
        <v/>
      </c>
      <c r="C498" s="56" t="str">
        <f>IF(B498="","",VLOOKUP(B498,基础信息!$B$3:$K$10000,2,0))</f>
        <v/>
      </c>
      <c r="D498" s="56" t="str">
        <f>IF(B498="","",VLOOKUP(B498,基础信息!$B$3:$K$10000,3,0))</f>
        <v/>
      </c>
      <c r="E498" s="57" t="str">
        <f>IF(B498="","",SUMIF(入库记录!$C$3:$C$10000,B498,入库记录!$F$3:$F$10000))</f>
        <v/>
      </c>
      <c r="F498" s="57" t="str">
        <f>IF(B498="","",SUMIF(领用记录!$E$3:$E$10000,B498,领用记录!$H$3:$H$10000))</f>
        <v/>
      </c>
      <c r="G498" s="57" t="str">
        <f t="shared" si="24"/>
        <v/>
      </c>
      <c r="H498" s="55" t="str">
        <f>IF(B498="","",VLOOKUP(B498,基础信息!$B$3:$K$10000,4,0))</f>
        <v/>
      </c>
      <c r="I498" s="55" t="str">
        <f t="shared" si="25"/>
        <v/>
      </c>
      <c r="J498" s="57" t="str">
        <f>IF(B498="","",VLOOKUP(B498,基础信息!$B$3:$K$10000,5,0))</f>
        <v/>
      </c>
      <c r="K498" s="65" t="str">
        <f t="shared" si="26"/>
        <v/>
      </c>
    </row>
    <row r="499" spans="1:11" ht="30" customHeight="1">
      <c r="A499" s="58">
        <v>497</v>
      </c>
      <c r="B499" s="59" t="str">
        <f>IF(基础信息!B499="","",基础信息!B499)</f>
        <v/>
      </c>
      <c r="C499" s="60" t="str">
        <f>IF(B499="","",VLOOKUP(B499,基础信息!$B$3:$K$10000,2,0))</f>
        <v/>
      </c>
      <c r="D499" s="60" t="str">
        <f>IF(B499="","",VLOOKUP(B499,基础信息!$B$3:$K$10000,3,0))</f>
        <v/>
      </c>
      <c r="E499" s="61" t="str">
        <f>IF(B499="","",SUMIF(入库记录!$C$3:$C$10000,B499,入库记录!$F$3:$F$10000))</f>
        <v/>
      </c>
      <c r="F499" s="61" t="str">
        <f>IF(B499="","",SUMIF(领用记录!$E$3:$E$10000,B499,领用记录!$H$3:$H$10000))</f>
        <v/>
      </c>
      <c r="G499" s="61" t="str">
        <f t="shared" si="24"/>
        <v/>
      </c>
      <c r="H499" s="59" t="str">
        <f>IF(B499="","",VLOOKUP(B499,基础信息!$B$3:$K$10000,4,0))</f>
        <v/>
      </c>
      <c r="I499" s="59" t="str">
        <f t="shared" si="25"/>
        <v/>
      </c>
      <c r="J499" s="61" t="str">
        <f>IF(B499="","",VLOOKUP(B499,基础信息!$B$3:$K$10000,5,0))</f>
        <v/>
      </c>
      <c r="K499" s="66" t="str">
        <f t="shared" si="26"/>
        <v/>
      </c>
    </row>
    <row r="500" spans="1:11" ht="30" customHeight="1">
      <c r="A500" s="54">
        <v>498</v>
      </c>
      <c r="B500" s="55" t="str">
        <f>IF(基础信息!B500="","",基础信息!B500)</f>
        <v/>
      </c>
      <c r="C500" s="56" t="str">
        <f>IF(B500="","",VLOOKUP(B500,基础信息!$B$3:$K$10000,2,0))</f>
        <v/>
      </c>
      <c r="D500" s="56" t="str">
        <f>IF(B500="","",VLOOKUP(B500,基础信息!$B$3:$K$10000,3,0))</f>
        <v/>
      </c>
      <c r="E500" s="57" t="str">
        <f>IF(B500="","",SUMIF(入库记录!$C$3:$C$10000,B500,入库记录!$F$3:$F$10000))</f>
        <v/>
      </c>
      <c r="F500" s="57" t="str">
        <f>IF(B500="","",SUMIF(领用记录!$E$3:$E$10000,B500,领用记录!$H$3:$H$10000))</f>
        <v/>
      </c>
      <c r="G500" s="57" t="str">
        <f t="shared" si="24"/>
        <v/>
      </c>
      <c r="H500" s="55" t="str">
        <f>IF(B500="","",VLOOKUP(B500,基础信息!$B$3:$K$10000,4,0))</f>
        <v/>
      </c>
      <c r="I500" s="55" t="str">
        <f t="shared" si="25"/>
        <v/>
      </c>
      <c r="J500" s="57" t="str">
        <f>IF(B500="","",VLOOKUP(B500,基础信息!$B$3:$K$10000,5,0))</f>
        <v/>
      </c>
      <c r="K500" s="65" t="str">
        <f t="shared" si="26"/>
        <v/>
      </c>
    </row>
    <row r="501" spans="1:11" ht="30" customHeight="1">
      <c r="A501" s="58">
        <v>499</v>
      </c>
      <c r="B501" s="59" t="str">
        <f>IF(基础信息!B501="","",基础信息!B501)</f>
        <v/>
      </c>
      <c r="C501" s="60" t="str">
        <f>IF(B501="","",VLOOKUP(B501,基础信息!$B$3:$K$10000,2,0))</f>
        <v/>
      </c>
      <c r="D501" s="60" t="str">
        <f>IF(B501="","",VLOOKUP(B501,基础信息!$B$3:$K$10000,3,0))</f>
        <v/>
      </c>
      <c r="E501" s="61" t="str">
        <f>IF(B501="","",SUMIF(入库记录!$C$3:$C$10000,B501,入库记录!$F$3:$F$10000))</f>
        <v/>
      </c>
      <c r="F501" s="61" t="str">
        <f>IF(B501="","",SUMIF(领用记录!$E$3:$E$10000,B501,领用记录!$H$3:$H$10000))</f>
        <v/>
      </c>
      <c r="G501" s="61" t="str">
        <f t="shared" si="27" ref="G501:G502">IF(B501="","",E501-F501)</f>
        <v/>
      </c>
      <c r="H501" s="59" t="str">
        <f>IF(B501="","",VLOOKUP(B501,基础信息!$B$3:$K$10000,4,0))</f>
        <v/>
      </c>
      <c r="I501" s="59" t="str">
        <f t="shared" si="28" ref="I501:I502">IF(G501="","",G501*H501)</f>
        <v/>
      </c>
      <c r="J501" s="61" t="str">
        <f>IF(B501="","",VLOOKUP(B501,基础信息!$B$3:$K$10000,5,0))</f>
        <v/>
      </c>
      <c r="K501" s="66" t="str">
        <f t="shared" si="29" ref="K501:K502">IF(C501="","",IF(G501&lt;J501,"需要备货",""))</f>
        <v/>
      </c>
    </row>
    <row r="502" spans="1:11" ht="30" customHeight="1" thickBot="1">
      <c r="A502" s="67">
        <v>500</v>
      </c>
      <c r="B502" s="68" t="str">
        <f>IF(基础信息!B502="","",基础信息!B502)</f>
        <v/>
      </c>
      <c r="C502" s="69" t="str">
        <f>IF(B502="","",VLOOKUP(B502,基础信息!$B$3:$K$10000,2,0))</f>
        <v/>
      </c>
      <c r="D502" s="69" t="str">
        <f>IF(B502="","",VLOOKUP(B502,基础信息!$B$3:$K$10000,3,0))</f>
        <v/>
      </c>
      <c r="E502" s="70" t="str">
        <f>IF(B502="","",SUMIF(入库记录!$C$3:$C$10000,B502,入库记录!$F$3:$F$10000))</f>
        <v/>
      </c>
      <c r="F502" s="70" t="str">
        <f>IF(B502="","",SUMIF(领用记录!$E$3:$E$10000,B502,领用记录!$H$3:$H$10000))</f>
        <v/>
      </c>
      <c r="G502" s="70" t="str">
        <f t="shared" si="27"/>
        <v/>
      </c>
      <c r="H502" s="68" t="str">
        <f>IF(B502="","",VLOOKUP(B502,基础信息!$B$3:$K$10000,4,0))</f>
        <v/>
      </c>
      <c r="I502" s="68" t="str">
        <f t="shared" si="28"/>
        <v/>
      </c>
      <c r="J502" s="70" t="str">
        <f>IF(B502="","",VLOOKUP(B502,基础信息!$B$3:$K$10000,5,0))</f>
        <v/>
      </c>
      <c r="K502" s="71" t="str">
        <f t="shared" si="29"/>
        <v/>
      </c>
    </row>
  </sheetData>
  <sheetProtection selectLockedCells="1" selectUnlockedCells="1"/>
  <mergeCells count="1">
    <mergeCell ref="A1:K1"/>
  </mergeCells>
  <conditionalFormatting sqref="K1:K1048576">
    <cfRule type="cellIs" priority="1" dxfId="1" operator="equal">
      <formula>"需要备货"</formula>
    </cfRule>
  </conditionalFormatting>
  <pageMargins left="0.75" right="0.75" top="1" bottom="1" header="0.511805555555556" footer="0.511805555555556"/>
  <pageSetup orientation="landscape" paperSize="9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800-000000000000}">
  <sheetPr>
    <tabColor theme="7" tint="0.79998"/>
  </sheetPr>
  <dimension ref="B1:E22"/>
  <sheetViews>
    <sheetView showGridLines="0" workbookViewId="0" topLeftCell="A1">
      <selection pane="topLeft" activeCell="F5" sqref="F5"/>
    </sheetView>
  </sheetViews>
  <sheetFormatPr defaultColWidth="0" defaultRowHeight="16.5" outlineLevelCol="4"/>
  <cols>
    <col min="1" max="1" width="3.8" style="1" customWidth="1"/>
    <col min="2" max="5" width="16.6" style="1" customWidth="1"/>
    <col min="6" max="7" width="9" style="1" customWidth="1"/>
    <col min="8" max="16384" width="9" style="1" hidden="1"/>
  </cols>
  <sheetData>
    <row r="1" spans="2:5" ht="50.1" customHeight="1">
      <c r="B1" s="4" t="s">
        <v>109</v>
      </c>
      <c r="C1" s="5"/>
      <c r="D1" s="5"/>
      <c r="E1" s="16"/>
    </row>
    <row r="2" spans="2:5" ht="30" customHeight="1">
      <c r="B2" s="21" t="s">
        <v>110</v>
      </c>
      <c r="C2" s="22">
        <v>44197</v>
      </c>
      <c r="D2" s="23" t="s">
        <v>111</v>
      </c>
      <c r="E2" s="24">
        <v>44227</v>
      </c>
    </row>
    <row r="3" spans="2:5" ht="30" customHeight="1">
      <c r="B3" s="25" t="str">
        <f>IF(AND(C2&lt;&gt;"",E2&lt;&gt;""),"各部门本期办公费用分摊如下","开始和结束日期不能为空！")</f>
        <v>各部门本期办公费用分摊如下</v>
      </c>
      <c r="C3" s="26"/>
      <c r="D3" s="26"/>
      <c r="E3" s="27"/>
    </row>
    <row r="4" spans="2:5" ht="30" customHeight="1">
      <c r="B4" s="28" t="s">
        <v>20</v>
      </c>
      <c r="C4" s="29" t="s">
        <v>112</v>
      </c>
      <c r="D4" s="29" t="s">
        <v>113</v>
      </c>
      <c r="E4" s="30" t="s">
        <v>30</v>
      </c>
    </row>
    <row r="5" spans="2:5" ht="30" customHeight="1">
      <c r="B5" s="31">
        <v>1</v>
      </c>
      <c r="C5" s="32" t="s">
        <v>87</v>
      </c>
      <c r="D5" s="33">
        <f>IF(C5="",0,SUMIFS(领用记录!K:K,领用记录!C:C,C5,领用记录!B:B,"&gt;="&amp;$C$2,领用记录!B:B,"&lt;="&amp;$E$2))</f>
        <v>1000</v>
      </c>
      <c r="E5" s="34"/>
    </row>
    <row r="6" spans="2:5" ht="30" customHeight="1">
      <c r="B6" s="10">
        <v>2</v>
      </c>
      <c r="C6" s="11" t="s">
        <v>114</v>
      </c>
      <c r="D6" s="35">
        <f>IF(C6="",0,SUMIFS(领用记录!K:K,领用记录!C:C,C6,领用记录!B:B,"&gt;="&amp;$C$2,领用记录!B:B,"&lt;="&amp;$E$2))</f>
        <v>0</v>
      </c>
      <c r="E6" s="19"/>
    </row>
    <row r="7" spans="2:5" ht="30" customHeight="1">
      <c r="B7" s="31">
        <v>3</v>
      </c>
      <c r="C7" s="32" t="s">
        <v>115</v>
      </c>
      <c r="D7" s="33">
        <f>IF(C7="",0,SUMIFS(领用记录!K:K,领用记录!C:C,C7,领用记录!B:B,"&gt;="&amp;$C$2,领用记录!B:B,"&lt;="&amp;$E$2))</f>
        <v>0</v>
      </c>
      <c r="E7" s="34"/>
    </row>
    <row r="8" spans="2:5" ht="30" customHeight="1">
      <c r="B8" s="10">
        <v>4</v>
      </c>
      <c r="C8" s="11" t="s">
        <v>116</v>
      </c>
      <c r="D8" s="35">
        <f>IF(C8="",0,SUMIFS(领用记录!K:K,领用记录!C:C,C8,领用记录!B:B,"&gt;="&amp;$C$2,领用记录!B:B,"&lt;="&amp;$E$2))</f>
        <v>0</v>
      </c>
      <c r="E8" s="19"/>
    </row>
    <row r="9" spans="2:5" ht="30" customHeight="1">
      <c r="B9" s="31">
        <v>5</v>
      </c>
      <c r="C9" s="32" t="s">
        <v>117</v>
      </c>
      <c r="D9" s="33">
        <f>IF(C9="",0,SUMIFS(领用记录!K:K,领用记录!C:C,C9,领用记录!B:B,"&gt;="&amp;$C$2,领用记录!B:B,"&lt;="&amp;$E$2))</f>
        <v>0</v>
      </c>
      <c r="E9" s="34"/>
    </row>
    <row r="10" spans="2:5" ht="30" customHeight="1">
      <c r="B10" s="10">
        <v>6</v>
      </c>
      <c r="C10" s="11" t="s">
        <v>118</v>
      </c>
      <c r="D10" s="35">
        <f>IF(C10="",0,SUMIFS(领用记录!K:K,领用记录!C:C,C10,领用记录!B:B,"&gt;="&amp;$C$2,领用记录!B:B,"&lt;="&amp;$E$2))</f>
        <v>0</v>
      </c>
      <c r="E10" s="19"/>
    </row>
    <row r="11" spans="2:5" ht="30" customHeight="1">
      <c r="B11" s="31">
        <v>7</v>
      </c>
      <c r="C11" s="32" t="s">
        <v>119</v>
      </c>
      <c r="D11" s="33">
        <f>IF(C11="",0,SUMIFS(领用记录!K:K,领用记录!C:C,C11,领用记录!B:B,"&gt;="&amp;$C$2,领用记录!B:B,"&lt;="&amp;$E$2))</f>
        <v>0</v>
      </c>
      <c r="E11" s="34"/>
    </row>
    <row r="12" spans="2:5" ht="30" customHeight="1">
      <c r="B12" s="10">
        <v>8</v>
      </c>
      <c r="C12" s="11" t="s">
        <v>120</v>
      </c>
      <c r="D12" s="35">
        <f>IF(C12="",0,SUMIFS(领用记录!K:K,领用记录!C:C,C12,领用记录!B:B,"&gt;="&amp;$C$2,领用记录!B:B,"&lt;="&amp;$E$2))</f>
        <v>0</v>
      </c>
      <c r="E12" s="19"/>
    </row>
    <row r="13" spans="2:5" ht="30" customHeight="1">
      <c r="B13" s="31">
        <v>9</v>
      </c>
      <c r="C13" s="32" t="s">
        <v>121</v>
      </c>
      <c r="D13" s="33">
        <f>IF(C13="",0,SUMIFS(领用记录!K:K,领用记录!C:C,C13,领用记录!B:B,"&gt;="&amp;$C$2,领用记录!B:B,"&lt;="&amp;$E$2))</f>
        <v>0</v>
      </c>
      <c r="E13" s="34"/>
    </row>
    <row r="14" spans="2:5" ht="30" customHeight="1">
      <c r="B14" s="10">
        <v>10</v>
      </c>
      <c r="C14" s="11" t="s">
        <v>122</v>
      </c>
      <c r="D14" s="35">
        <f>IF(C14="",0,SUMIFS(领用记录!K:K,领用记录!C:C,C14,领用记录!B:B,"&gt;="&amp;$C$2,领用记录!B:B,"&lt;="&amp;$E$2))</f>
        <v>0</v>
      </c>
      <c r="E14" s="19"/>
    </row>
    <row r="15" spans="2:5" ht="30" customHeight="1">
      <c r="B15" s="31">
        <v>11</v>
      </c>
      <c r="C15" s="32" t="s">
        <v>123</v>
      </c>
      <c r="D15" s="33">
        <f>IF(C15="",0,SUMIFS(领用记录!K:K,领用记录!C:C,C15,领用记录!B:B,"&gt;="&amp;$C$2,领用记录!B:B,"&lt;="&amp;$E$2))</f>
        <v>0</v>
      </c>
      <c r="E15" s="34"/>
    </row>
    <row r="16" spans="2:5" ht="30" customHeight="1">
      <c r="B16" s="10">
        <v>12</v>
      </c>
      <c r="C16" s="11" t="s">
        <v>124</v>
      </c>
      <c r="D16" s="35">
        <f>IF(C16="",0,SUMIFS(领用记录!K:K,领用记录!C:C,C16,领用记录!B:B,"&gt;="&amp;$C$2,领用记录!B:B,"&lt;="&amp;$E$2))</f>
        <v>0</v>
      </c>
      <c r="E16" s="19"/>
    </row>
    <row r="17" spans="2:5" ht="30" customHeight="1">
      <c r="B17" s="31">
        <v>13</v>
      </c>
      <c r="C17" s="32" t="s">
        <v>125</v>
      </c>
      <c r="D17" s="33">
        <f>IF(C17="",0,SUMIFS(领用记录!K:K,领用记录!C:C,C17,领用记录!B:B,"&gt;="&amp;$C$2,领用记录!B:B,"&lt;="&amp;$E$2))</f>
        <v>0</v>
      </c>
      <c r="E17" s="34"/>
    </row>
    <row r="18" spans="2:5" ht="30" customHeight="1">
      <c r="B18" s="10">
        <v>14</v>
      </c>
      <c r="C18" s="11" t="s">
        <v>126</v>
      </c>
      <c r="D18" s="35">
        <f>IF(C18="",0,SUMIFS(领用记录!K:K,领用记录!C:C,C18,领用记录!B:B,"&gt;="&amp;$C$2,领用记录!B:B,"&lt;="&amp;$E$2))</f>
        <v>0</v>
      </c>
      <c r="E18" s="19"/>
    </row>
    <row r="19" spans="2:5" ht="30" customHeight="1">
      <c r="B19" s="31">
        <v>15</v>
      </c>
      <c r="C19" s="32" t="s">
        <v>127</v>
      </c>
      <c r="D19" s="33">
        <f>IF(C19="",0,SUMIFS(领用记录!K:K,领用记录!C:C,C19,领用记录!B:B,"&gt;="&amp;$C$2,领用记录!B:B,"&lt;="&amp;$E$2))</f>
        <v>0</v>
      </c>
      <c r="E19" s="34"/>
    </row>
    <row r="20" spans="2:5" ht="30" customHeight="1">
      <c r="B20" s="10">
        <v>16</v>
      </c>
      <c r="C20" s="11" t="s">
        <v>128</v>
      </c>
      <c r="D20" s="35">
        <f>IF(C20="",0,SUMIFS(领用记录!K:K,领用记录!C:C,C20,领用记录!B:B,"&gt;="&amp;$C$2,领用记录!B:B,"&lt;="&amp;$E$2))</f>
        <v>0</v>
      </c>
      <c r="E20" s="19"/>
    </row>
    <row r="21" spans="2:5" ht="30" customHeight="1">
      <c r="B21" s="31">
        <v>17</v>
      </c>
      <c r="C21" s="32" t="s">
        <v>129</v>
      </c>
      <c r="D21" s="33">
        <f>IF(C21="",0,SUMIFS(领用记录!K:K,领用记录!C:C,C21,领用记录!B:B,"&gt;="&amp;$C$2,领用记录!B:B,"&lt;="&amp;$E$2))</f>
        <v>0</v>
      </c>
      <c r="E21" s="34"/>
    </row>
    <row r="22" spans="2:5" ht="30" customHeight="1" thickBot="1">
      <c r="B22" s="36">
        <v>18</v>
      </c>
      <c r="C22" s="37" t="s">
        <v>130</v>
      </c>
      <c r="D22" s="38">
        <f>IF(C22="",0,SUMIFS(领用记录!K:K,领用记录!C:C,C22,领用记录!B:B,"&gt;="&amp;$C$2,领用记录!B:B,"&lt;="&amp;$E$2))</f>
        <v>0</v>
      </c>
      <c r="E22" s="39"/>
    </row>
  </sheetData>
  <mergeCells count="2">
    <mergeCell ref="B1:E1"/>
    <mergeCell ref="B3:E3"/>
  </mergeCells>
  <conditionalFormatting sqref="B3:E3">
    <cfRule type="containsText" priority="1" dxfId="2" operator="containsText" text="开始和结束">
      <formula>NOT(ISERROR(SEARCH("开始和结束",B3)))</formula>
    </cfRule>
  </conditionalFormatting>
  <dataValidations count="1">
    <dataValidation type="date" operator="greaterThanOrEqual" allowBlank="1" showInputMessage="1" showErrorMessage="1" error="请输入正确的日期格式，如2019/01/01" sqref="C2 E2">
      <formula1>1</formula1>
    </dataValidation>
  </dataValidations>
  <pageMargins left="0.75" right="0.75" top="1" bottom="1" header="0.5" footer="0.5"/>
  <pageSetup orientation="portrait" paperSize="9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900-000000000000}">
  <sheetPr>
    <tabColor theme="7" tint="0.79998"/>
  </sheetPr>
  <dimension ref="B1:M54"/>
  <sheetViews>
    <sheetView showGridLines="0" workbookViewId="0" topLeftCell="A1">
      <selection pane="topLeft" activeCell="A1" sqref="A1"/>
    </sheetView>
  </sheetViews>
  <sheetFormatPr defaultColWidth="0" defaultRowHeight="30" customHeight="1"/>
  <cols>
    <col min="1" max="1" width="1.3" style="3" customWidth="1"/>
    <col min="2" max="2" width="6.6" style="1" customWidth="1"/>
    <col min="3" max="3" width="12.6" style="1" customWidth="1"/>
    <col min="4" max="5" width="10.6" style="1" customWidth="1"/>
    <col min="6" max="6" width="12.6" style="1" customWidth="1"/>
    <col min="7" max="7" width="8.6" style="1" customWidth="1"/>
    <col min="8" max="8" width="10.6" style="1" customWidth="1"/>
    <col min="9" max="9" width="12.6" style="1" customWidth="1"/>
    <col min="10" max="10" width="8.6" style="1" customWidth="1"/>
    <col min="11" max="11" width="12.6" style="1" customWidth="1"/>
    <col min="12" max="12" width="10.6" style="1" customWidth="1"/>
    <col min="13" max="13" width="12.6" style="1" customWidth="1"/>
    <col min="14" max="14" width="2" style="3" customWidth="1"/>
    <col min="15" max="16384" width="9" style="3" hidden="1"/>
  </cols>
  <sheetData>
    <row r="1" spans="2:13" s="1" customFormat="1" ht="50.1" customHeight="1">
      <c r="B1" s="4" t="s">
        <v>131</v>
      </c>
      <c r="C1" s="5"/>
      <c r="D1" s="5"/>
      <c r="E1" s="5"/>
      <c r="F1" s="5"/>
      <c r="G1" s="5"/>
      <c r="H1" s="5"/>
      <c r="I1" s="5"/>
      <c r="J1" s="5"/>
      <c r="K1" s="5"/>
      <c r="L1" s="5"/>
      <c r="M1" s="16"/>
    </row>
    <row r="2" spans="2:13" s="2" customFormat="1" ht="30" customHeight="1">
      <c r="B2" s="6" t="s">
        <v>20</v>
      </c>
      <c r="C2" s="7" t="s">
        <v>21</v>
      </c>
      <c r="D2" s="7" t="s">
        <v>22</v>
      </c>
      <c r="E2" s="7" t="s">
        <v>23</v>
      </c>
      <c r="F2" s="7" t="s">
        <v>132</v>
      </c>
      <c r="G2" s="7" t="s">
        <v>24</v>
      </c>
      <c r="H2" s="7" t="s">
        <v>133</v>
      </c>
      <c r="I2" s="7" t="s">
        <v>134</v>
      </c>
      <c r="J2" s="7" t="s">
        <v>24</v>
      </c>
      <c r="K2" s="7" t="s">
        <v>135</v>
      </c>
      <c r="L2" s="7" t="s">
        <v>136</v>
      </c>
      <c r="M2" s="17" t="s">
        <v>30</v>
      </c>
    </row>
    <row r="3" spans="2:13" s="1" customFormat="1" ht="30" customHeight="1">
      <c r="B3" s="8">
        <v>1</v>
      </c>
      <c r="C3" s="9" t="s">
        <v>31</v>
      </c>
      <c r="D3" s="9" t="str">
        <f>IF(C3="","",VLOOKUP(C3,基础信息!$B$3:$K$10000,2,0))</f>
        <v>A1</v>
      </c>
      <c r="E3" s="9" t="str">
        <f>IF(C3="","",VLOOKUP(C3,基础信息!$B$3:$K$10000,3,0))</f>
        <v>1*1</v>
      </c>
      <c r="F3" s="9">
        <f>IF(C3="","",VLOOKUP(C3,库存表!B3:G10000,6,0))</f>
        <v>90</v>
      </c>
      <c r="G3" s="9">
        <f>IF(C3="","",VLOOKUP(C3,基础信息!$B$3:$K$10000,4,0))</f>
        <v>100</v>
      </c>
      <c r="H3" s="9">
        <f>IF(C3="","",F3*G3)</f>
        <v>9000</v>
      </c>
      <c r="I3" s="9">
        <v>90</v>
      </c>
      <c r="J3" s="9">
        <f>G3</f>
        <v>100</v>
      </c>
      <c r="K3" s="9">
        <f>IF(C3="","",I3*J3)</f>
        <v>9000</v>
      </c>
      <c r="L3" s="9">
        <f>K3-H3</f>
        <v>0</v>
      </c>
      <c r="M3" s="18"/>
    </row>
    <row r="4" spans="2:13" s="1" customFormat="1" ht="30" customHeight="1">
      <c r="B4" s="10">
        <v>2</v>
      </c>
      <c r="C4" s="11" t="s">
        <v>35</v>
      </c>
      <c r="D4" s="11" t="str">
        <f>IF(C4="","",VLOOKUP(C4,基础信息!$B$3:$K$10000,2,0))</f>
        <v>A2</v>
      </c>
      <c r="E4" s="11" t="str">
        <f>IF(C4="","",VLOOKUP(C4,基础信息!$B$3:$K$10000,3,0))</f>
        <v>1*2</v>
      </c>
      <c r="F4" s="11">
        <f>IF(C4="","",VLOOKUP(C4,库存表!B4:G10001,6,0))</f>
        <v>0</v>
      </c>
      <c r="G4" s="11">
        <f>IF(C4="","",VLOOKUP(C4,基础信息!$B$3:$K$10000,4,0))</f>
        <v>105</v>
      </c>
      <c r="H4" s="11">
        <f t="shared" si="0" ref="H4:H6">IF(C4="","",F4*G4)</f>
        <v>0</v>
      </c>
      <c r="I4" s="11"/>
      <c r="J4" s="11">
        <f t="shared" si="1" ref="J4:J6">G4</f>
        <v>105</v>
      </c>
      <c r="K4" s="11">
        <f t="shared" si="2" ref="K4:K6">IF(C4="","",I4*J4)</f>
        <v>0</v>
      </c>
      <c r="L4" s="11"/>
      <c r="M4" s="19"/>
    </row>
    <row r="5" spans="2:13" s="1" customFormat="1" ht="30" customHeight="1">
      <c r="B5" s="8">
        <v>3</v>
      </c>
      <c r="C5" s="9" t="s">
        <v>38</v>
      </c>
      <c r="D5" s="9" t="str">
        <f>IF(C5="","",VLOOKUP(C5,基础信息!$B$3:$K$10000,2,0))</f>
        <v>A3</v>
      </c>
      <c r="E5" s="9" t="str">
        <f>IF(C5="","",VLOOKUP(C5,基础信息!$B$3:$K$10000,3,0))</f>
        <v>1*3</v>
      </c>
      <c r="F5" s="9">
        <f>IF(C5="","",VLOOKUP(C5,库存表!B5:G10002,6,0))</f>
        <v>0</v>
      </c>
      <c r="G5" s="9">
        <f>IF(C5="","",VLOOKUP(C5,基础信息!$B$3:$K$10000,4,0))</f>
        <v>110</v>
      </c>
      <c r="H5" s="9">
        <f t="shared" si="0"/>
        <v>0</v>
      </c>
      <c r="I5" s="9"/>
      <c r="J5" s="9">
        <f t="shared" si="1"/>
        <v>110</v>
      </c>
      <c r="K5" s="9">
        <f t="shared" si="2"/>
        <v>0</v>
      </c>
      <c r="L5" s="9"/>
      <c r="M5" s="18"/>
    </row>
    <row r="6" spans="2:13" s="1" customFormat="1" ht="30" customHeight="1">
      <c r="B6" s="10">
        <v>4</v>
      </c>
      <c r="C6" s="11"/>
      <c r="D6" s="11" t="str">
        <f>IF(C6="","",VLOOKUP(C6,基础信息!$B$3:$K$10000,2,0))</f>
        <v/>
      </c>
      <c r="E6" s="11" t="str">
        <f>IF(C6="","",VLOOKUP(C6,基础信息!$B$3:$K$10000,3,0))</f>
        <v/>
      </c>
      <c r="F6" s="11" t="str">
        <f>IF(C6="","",VLOOKUP(C6,库存表!B6:G10003,6,0))</f>
        <v/>
      </c>
      <c r="G6" s="11" t="str">
        <f>IF(C6="","",VLOOKUP(C6,基础信息!$B$3:$K$10000,4,0))</f>
        <v/>
      </c>
      <c r="H6" s="11" t="str">
        <f t="shared" si="0"/>
        <v/>
      </c>
      <c r="I6" s="11"/>
      <c r="J6" s="11" t="str">
        <f t="shared" si="1"/>
        <v/>
      </c>
      <c r="K6" s="11" t="str">
        <f t="shared" si="2"/>
        <v/>
      </c>
      <c r="L6" s="11"/>
      <c r="M6" s="19"/>
    </row>
    <row r="7" spans="2:13" s="1" customFormat="1" ht="30" customHeight="1">
      <c r="B7" s="8">
        <v>5</v>
      </c>
      <c r="C7" s="9"/>
      <c r="D7" s="9" t="str">
        <f>IF(C7="","",VLOOKUP(C7,基础信息!$B$3:$K$10000,2,0))</f>
        <v/>
      </c>
      <c r="E7" s="9" t="str">
        <f>IF(C7="","",VLOOKUP(C7,基础信息!$B$3:$K$10000,3,0))</f>
        <v/>
      </c>
      <c r="F7" s="9" t="str">
        <f>IF(C7="","",VLOOKUP(C7,库存表!B7:G10004,6,0))</f>
        <v/>
      </c>
      <c r="G7" s="9" t="str">
        <f>IF(C7="","",VLOOKUP(C7,基础信息!$B$3:$K$10000,4,0))</f>
        <v/>
      </c>
      <c r="H7" s="9" t="str">
        <f t="shared" si="3" ref="H7:H52">IF(C7="","",F7*G7)</f>
        <v/>
      </c>
      <c r="I7" s="9"/>
      <c r="J7" s="9" t="str">
        <f t="shared" si="4" ref="J7:J52">G7</f>
        <v/>
      </c>
      <c r="K7" s="9" t="str">
        <f t="shared" si="5" ref="K7:K52">IF(C7="","",I7*J7)</f>
        <v/>
      </c>
      <c r="L7" s="9"/>
      <c r="M7" s="18"/>
    </row>
    <row r="8" spans="2:13" s="1" customFormat="1" ht="30" customHeight="1">
      <c r="B8" s="10">
        <v>6</v>
      </c>
      <c r="C8" s="11"/>
      <c r="D8" s="11" t="str">
        <f>IF(C8="","",VLOOKUP(C8,基础信息!$B$3:$K$10000,2,0))</f>
        <v/>
      </c>
      <c r="E8" s="11" t="str">
        <f>IF(C8="","",VLOOKUP(C8,基础信息!$B$3:$K$10000,3,0))</f>
        <v/>
      </c>
      <c r="F8" s="11" t="str">
        <f>IF(C8="","",VLOOKUP(C8,库存表!B8:G10005,6,0))</f>
        <v/>
      </c>
      <c r="G8" s="11" t="str">
        <f>IF(C8="","",VLOOKUP(C8,基础信息!$B$3:$K$10000,4,0))</f>
        <v/>
      </c>
      <c r="H8" s="11" t="str">
        <f t="shared" si="3"/>
        <v/>
      </c>
      <c r="I8" s="11"/>
      <c r="J8" s="11" t="str">
        <f t="shared" si="4"/>
        <v/>
      </c>
      <c r="K8" s="11" t="str">
        <f t="shared" si="5"/>
        <v/>
      </c>
      <c r="L8" s="11"/>
      <c r="M8" s="19"/>
    </row>
    <row r="9" spans="2:13" s="1" customFormat="1" ht="30" customHeight="1">
      <c r="B9" s="8">
        <v>7</v>
      </c>
      <c r="C9" s="9"/>
      <c r="D9" s="9" t="str">
        <f>IF(C9="","",VLOOKUP(C9,基础信息!$B$3:$K$10000,2,0))</f>
        <v/>
      </c>
      <c r="E9" s="9" t="str">
        <f>IF(C9="","",VLOOKUP(C9,基础信息!$B$3:$K$10000,3,0))</f>
        <v/>
      </c>
      <c r="F9" s="9" t="str">
        <f>IF(C9="","",VLOOKUP(C9,库存表!B9:G10006,6,0))</f>
        <v/>
      </c>
      <c r="G9" s="9" t="str">
        <f>IF(C9="","",VLOOKUP(C9,基础信息!$B$3:$K$10000,4,0))</f>
        <v/>
      </c>
      <c r="H9" s="9" t="str">
        <f t="shared" si="3"/>
        <v/>
      </c>
      <c r="I9" s="9"/>
      <c r="J9" s="9" t="str">
        <f t="shared" si="4"/>
        <v/>
      </c>
      <c r="K9" s="9" t="str">
        <f t="shared" si="5"/>
        <v/>
      </c>
      <c r="L9" s="9"/>
      <c r="M9" s="18"/>
    </row>
    <row r="10" spans="2:13" s="1" customFormat="1" ht="30" customHeight="1">
      <c r="B10" s="10">
        <v>8</v>
      </c>
      <c r="C10" s="11"/>
      <c r="D10" s="11" t="str">
        <f>IF(C10="","",VLOOKUP(C10,基础信息!$B$3:$K$10000,2,0))</f>
        <v/>
      </c>
      <c r="E10" s="11" t="str">
        <f>IF(C10="","",VLOOKUP(C10,基础信息!$B$3:$K$10000,3,0))</f>
        <v/>
      </c>
      <c r="F10" s="11" t="str">
        <f>IF(C10="","",VLOOKUP(C10,库存表!B10:G10007,6,0))</f>
        <v/>
      </c>
      <c r="G10" s="11" t="str">
        <f>IF(C10="","",VLOOKUP(C10,基础信息!$B$3:$K$10000,4,0))</f>
        <v/>
      </c>
      <c r="H10" s="11" t="str">
        <f t="shared" si="3"/>
        <v/>
      </c>
      <c r="I10" s="11"/>
      <c r="J10" s="11" t="str">
        <f t="shared" si="4"/>
        <v/>
      </c>
      <c r="K10" s="11" t="str">
        <f t="shared" si="5"/>
        <v/>
      </c>
      <c r="L10" s="11"/>
      <c r="M10" s="19"/>
    </row>
    <row r="11" spans="2:13" s="1" customFormat="1" ht="30" customHeight="1">
      <c r="B11" s="8">
        <v>9</v>
      </c>
      <c r="C11" s="9"/>
      <c r="D11" s="9" t="str">
        <f>IF(C11="","",VLOOKUP(C11,基础信息!$B$3:$K$10000,2,0))</f>
        <v/>
      </c>
      <c r="E11" s="9" t="str">
        <f>IF(C11="","",VLOOKUP(C11,基础信息!$B$3:$K$10000,3,0))</f>
        <v/>
      </c>
      <c r="F11" s="9" t="str">
        <f>IF(C11="","",VLOOKUP(C11,库存表!B11:G10008,6,0))</f>
        <v/>
      </c>
      <c r="G11" s="9" t="str">
        <f>IF(C11="","",VLOOKUP(C11,基础信息!$B$3:$K$10000,4,0))</f>
        <v/>
      </c>
      <c r="H11" s="9" t="str">
        <f t="shared" si="3"/>
        <v/>
      </c>
      <c r="I11" s="9"/>
      <c r="J11" s="9" t="str">
        <f t="shared" si="4"/>
        <v/>
      </c>
      <c r="K11" s="9" t="str">
        <f t="shared" si="5"/>
        <v/>
      </c>
      <c r="L11" s="9"/>
      <c r="M11" s="18"/>
    </row>
    <row r="12" spans="2:13" s="1" customFormat="1" ht="30" customHeight="1">
      <c r="B12" s="10">
        <v>10</v>
      </c>
      <c r="C12" s="11"/>
      <c r="D12" s="11" t="str">
        <f>IF(C12="","",VLOOKUP(C12,基础信息!$B$3:$K$10000,2,0))</f>
        <v/>
      </c>
      <c r="E12" s="11" t="str">
        <f>IF(C12="","",VLOOKUP(C12,基础信息!$B$3:$K$10000,3,0))</f>
        <v/>
      </c>
      <c r="F12" s="11" t="str">
        <f>IF(C12="","",VLOOKUP(C12,库存表!B12:G10009,6,0))</f>
        <v/>
      </c>
      <c r="G12" s="11" t="str">
        <f>IF(C12="","",VLOOKUP(C12,基础信息!$B$3:$K$10000,4,0))</f>
        <v/>
      </c>
      <c r="H12" s="11" t="str">
        <f t="shared" si="3"/>
        <v/>
      </c>
      <c r="I12" s="11"/>
      <c r="J12" s="11" t="str">
        <f t="shared" si="4"/>
        <v/>
      </c>
      <c r="K12" s="11" t="str">
        <f t="shared" si="5"/>
        <v/>
      </c>
      <c r="L12" s="11"/>
      <c r="M12" s="19"/>
    </row>
    <row r="13" spans="2:13" s="1" customFormat="1" ht="30" customHeight="1">
      <c r="B13" s="8">
        <v>11</v>
      </c>
      <c r="C13" s="9"/>
      <c r="D13" s="9" t="str">
        <f>IF(C13="","",VLOOKUP(C13,基础信息!$B$3:$K$10000,2,0))</f>
        <v/>
      </c>
      <c r="E13" s="9" t="str">
        <f>IF(C13="","",VLOOKUP(C13,基础信息!$B$3:$K$10000,3,0))</f>
        <v/>
      </c>
      <c r="F13" s="9" t="str">
        <f>IF(C13="","",VLOOKUP(C13,库存表!B13:G10010,6,0))</f>
        <v/>
      </c>
      <c r="G13" s="9" t="str">
        <f>IF(C13="","",VLOOKUP(C13,基础信息!$B$3:$K$10000,4,0))</f>
        <v/>
      </c>
      <c r="H13" s="9" t="str">
        <f t="shared" si="3"/>
        <v/>
      </c>
      <c r="I13" s="9"/>
      <c r="J13" s="9" t="str">
        <f t="shared" si="4"/>
        <v/>
      </c>
      <c r="K13" s="9" t="str">
        <f t="shared" si="5"/>
        <v/>
      </c>
      <c r="L13" s="9"/>
      <c r="M13" s="18"/>
    </row>
    <row r="14" spans="2:13" s="1" customFormat="1" ht="30" customHeight="1">
      <c r="B14" s="10">
        <v>12</v>
      </c>
      <c r="C14" s="11"/>
      <c r="D14" s="11" t="str">
        <f>IF(C14="","",VLOOKUP(C14,基础信息!$B$3:$K$10000,2,0))</f>
        <v/>
      </c>
      <c r="E14" s="11" t="str">
        <f>IF(C14="","",VLOOKUP(C14,基础信息!$B$3:$K$10000,3,0))</f>
        <v/>
      </c>
      <c r="F14" s="11" t="str">
        <f>IF(C14="","",VLOOKUP(C14,库存表!B14:G10011,6,0))</f>
        <v/>
      </c>
      <c r="G14" s="11" t="str">
        <f>IF(C14="","",VLOOKUP(C14,基础信息!$B$3:$K$10000,4,0))</f>
        <v/>
      </c>
      <c r="H14" s="11" t="str">
        <f t="shared" si="3"/>
        <v/>
      </c>
      <c r="I14" s="11"/>
      <c r="J14" s="11" t="str">
        <f t="shared" si="4"/>
        <v/>
      </c>
      <c r="K14" s="11" t="str">
        <f t="shared" si="5"/>
        <v/>
      </c>
      <c r="L14" s="11"/>
      <c r="M14" s="19"/>
    </row>
    <row r="15" spans="2:13" s="1" customFormat="1" ht="30" customHeight="1">
      <c r="B15" s="8">
        <v>13</v>
      </c>
      <c r="C15" s="9"/>
      <c r="D15" s="9" t="str">
        <f>IF(C15="","",VLOOKUP(C15,基础信息!$B$3:$K$10000,2,0))</f>
        <v/>
      </c>
      <c r="E15" s="9" t="str">
        <f>IF(C15="","",VLOOKUP(C15,基础信息!$B$3:$K$10000,3,0))</f>
        <v/>
      </c>
      <c r="F15" s="9" t="str">
        <f>IF(C15="","",VLOOKUP(C15,库存表!B15:G10012,6,0))</f>
        <v/>
      </c>
      <c r="G15" s="9" t="str">
        <f>IF(C15="","",VLOOKUP(C15,基础信息!$B$3:$K$10000,4,0))</f>
        <v/>
      </c>
      <c r="H15" s="9" t="str">
        <f t="shared" si="3"/>
        <v/>
      </c>
      <c r="I15" s="9"/>
      <c r="J15" s="9" t="str">
        <f t="shared" si="4"/>
        <v/>
      </c>
      <c r="K15" s="9" t="str">
        <f t="shared" si="5"/>
        <v/>
      </c>
      <c r="L15" s="9"/>
      <c r="M15" s="18"/>
    </row>
    <row r="16" spans="2:13" s="1" customFormat="1" ht="30" customHeight="1">
      <c r="B16" s="10">
        <v>14</v>
      </c>
      <c r="C16" s="11"/>
      <c r="D16" s="11" t="str">
        <f>IF(C16="","",VLOOKUP(C16,基础信息!$B$3:$K$10000,2,0))</f>
        <v/>
      </c>
      <c r="E16" s="11" t="str">
        <f>IF(C16="","",VLOOKUP(C16,基础信息!$B$3:$K$10000,3,0))</f>
        <v/>
      </c>
      <c r="F16" s="11" t="str">
        <f>IF(C16="","",VLOOKUP(C16,库存表!B16:G10013,6,0))</f>
        <v/>
      </c>
      <c r="G16" s="11" t="str">
        <f>IF(C16="","",VLOOKUP(C16,基础信息!$B$3:$K$10000,4,0))</f>
        <v/>
      </c>
      <c r="H16" s="11" t="str">
        <f t="shared" si="3"/>
        <v/>
      </c>
      <c r="I16" s="11"/>
      <c r="J16" s="11" t="str">
        <f t="shared" si="4"/>
        <v/>
      </c>
      <c r="K16" s="11" t="str">
        <f t="shared" si="5"/>
        <v/>
      </c>
      <c r="L16" s="11"/>
      <c r="M16" s="19"/>
    </row>
    <row r="17" spans="2:13" s="1" customFormat="1" ht="30" customHeight="1">
      <c r="B17" s="8">
        <v>15</v>
      </c>
      <c r="C17" s="9"/>
      <c r="D17" s="9" t="str">
        <f>IF(C17="","",VLOOKUP(C17,基础信息!$B$3:$K$10000,2,0))</f>
        <v/>
      </c>
      <c r="E17" s="9" t="str">
        <f>IF(C17="","",VLOOKUP(C17,基础信息!$B$3:$K$10000,3,0))</f>
        <v/>
      </c>
      <c r="F17" s="9" t="str">
        <f>IF(C17="","",VLOOKUP(C17,库存表!B17:G10014,6,0))</f>
        <v/>
      </c>
      <c r="G17" s="9" t="str">
        <f>IF(C17="","",VLOOKUP(C17,基础信息!$B$3:$K$10000,4,0))</f>
        <v/>
      </c>
      <c r="H17" s="9" t="str">
        <f t="shared" si="3"/>
        <v/>
      </c>
      <c r="I17" s="9"/>
      <c r="J17" s="9" t="str">
        <f t="shared" si="4"/>
        <v/>
      </c>
      <c r="K17" s="9" t="str">
        <f t="shared" si="5"/>
        <v/>
      </c>
      <c r="L17" s="9"/>
      <c r="M17" s="18"/>
    </row>
    <row r="18" spans="2:13" s="1" customFormat="1" ht="30" customHeight="1">
      <c r="B18" s="10">
        <v>16</v>
      </c>
      <c r="C18" s="11"/>
      <c r="D18" s="11" t="str">
        <f>IF(C18="","",VLOOKUP(C18,基础信息!$B$3:$K$10000,2,0))</f>
        <v/>
      </c>
      <c r="E18" s="11" t="str">
        <f>IF(C18="","",VLOOKUP(C18,基础信息!$B$3:$K$10000,3,0))</f>
        <v/>
      </c>
      <c r="F18" s="11" t="str">
        <f>IF(C18="","",VLOOKUP(C18,库存表!B18:G10015,6,0))</f>
        <v/>
      </c>
      <c r="G18" s="11" t="str">
        <f>IF(C18="","",VLOOKUP(C18,基础信息!$B$3:$K$10000,4,0))</f>
        <v/>
      </c>
      <c r="H18" s="11" t="str">
        <f t="shared" si="3"/>
        <v/>
      </c>
      <c r="I18" s="11"/>
      <c r="J18" s="11" t="str">
        <f t="shared" si="4"/>
        <v/>
      </c>
      <c r="K18" s="11" t="str">
        <f t="shared" si="5"/>
        <v/>
      </c>
      <c r="L18" s="11"/>
      <c r="M18" s="19"/>
    </row>
    <row r="19" spans="2:13" s="1" customFormat="1" ht="30" customHeight="1">
      <c r="B19" s="8">
        <v>17</v>
      </c>
      <c r="C19" s="9"/>
      <c r="D19" s="9" t="str">
        <f>IF(C19="","",VLOOKUP(C19,基础信息!$B$3:$K$10000,2,0))</f>
        <v/>
      </c>
      <c r="E19" s="9" t="str">
        <f>IF(C19="","",VLOOKUP(C19,基础信息!$B$3:$K$10000,3,0))</f>
        <v/>
      </c>
      <c r="F19" s="9" t="str">
        <f>IF(C19="","",VLOOKUP(C19,库存表!B19:G10016,6,0))</f>
        <v/>
      </c>
      <c r="G19" s="9" t="str">
        <f>IF(C19="","",VLOOKUP(C19,基础信息!$B$3:$K$10000,4,0))</f>
        <v/>
      </c>
      <c r="H19" s="9" t="str">
        <f t="shared" si="3"/>
        <v/>
      </c>
      <c r="I19" s="9"/>
      <c r="J19" s="9" t="str">
        <f t="shared" si="4"/>
        <v/>
      </c>
      <c r="K19" s="9" t="str">
        <f t="shared" si="5"/>
        <v/>
      </c>
      <c r="L19" s="9"/>
      <c r="M19" s="18"/>
    </row>
    <row r="20" spans="2:13" s="1" customFormat="1" ht="30" customHeight="1">
      <c r="B20" s="10">
        <v>18</v>
      </c>
      <c r="C20" s="11"/>
      <c r="D20" s="11" t="str">
        <f>IF(C20="","",VLOOKUP(C20,基础信息!$B$3:$K$10000,2,0))</f>
        <v/>
      </c>
      <c r="E20" s="11" t="str">
        <f>IF(C20="","",VLOOKUP(C20,基础信息!$B$3:$K$10000,3,0))</f>
        <v/>
      </c>
      <c r="F20" s="11" t="str">
        <f>IF(C20="","",VLOOKUP(C20,库存表!B20:G10017,6,0))</f>
        <v/>
      </c>
      <c r="G20" s="11" t="str">
        <f>IF(C20="","",VLOOKUP(C20,基础信息!$B$3:$K$10000,4,0))</f>
        <v/>
      </c>
      <c r="H20" s="11" t="str">
        <f t="shared" si="3"/>
        <v/>
      </c>
      <c r="I20" s="11"/>
      <c r="J20" s="11" t="str">
        <f t="shared" si="4"/>
        <v/>
      </c>
      <c r="K20" s="11" t="str">
        <f t="shared" si="5"/>
        <v/>
      </c>
      <c r="L20" s="11"/>
      <c r="M20" s="19"/>
    </row>
    <row r="21" spans="2:13" s="1" customFormat="1" ht="30" customHeight="1">
      <c r="B21" s="8">
        <v>19</v>
      </c>
      <c r="C21" s="9"/>
      <c r="D21" s="9" t="str">
        <f>IF(C21="","",VLOOKUP(C21,基础信息!$B$3:$K$10000,2,0))</f>
        <v/>
      </c>
      <c r="E21" s="9" t="str">
        <f>IF(C21="","",VLOOKUP(C21,基础信息!$B$3:$K$10000,3,0))</f>
        <v/>
      </c>
      <c r="F21" s="9" t="str">
        <f>IF(C21="","",VLOOKUP(C21,库存表!B21:G10018,6,0))</f>
        <v/>
      </c>
      <c r="G21" s="9" t="str">
        <f>IF(C21="","",VLOOKUP(C21,基础信息!$B$3:$K$10000,4,0))</f>
        <v/>
      </c>
      <c r="H21" s="9" t="str">
        <f t="shared" si="3"/>
        <v/>
      </c>
      <c r="I21" s="9"/>
      <c r="J21" s="9" t="str">
        <f t="shared" si="4"/>
        <v/>
      </c>
      <c r="K21" s="9" t="str">
        <f t="shared" si="5"/>
        <v/>
      </c>
      <c r="L21" s="9"/>
      <c r="M21" s="18"/>
    </row>
    <row r="22" spans="2:13" s="1" customFormat="1" ht="30" customHeight="1">
      <c r="B22" s="10">
        <v>20</v>
      </c>
      <c r="C22" s="11"/>
      <c r="D22" s="11" t="str">
        <f>IF(C22="","",VLOOKUP(C22,基础信息!$B$3:$K$10000,2,0))</f>
        <v/>
      </c>
      <c r="E22" s="11" t="str">
        <f>IF(C22="","",VLOOKUP(C22,基础信息!$B$3:$K$10000,3,0))</f>
        <v/>
      </c>
      <c r="F22" s="11" t="str">
        <f>IF(C22="","",VLOOKUP(C22,库存表!B22:G10019,6,0))</f>
        <v/>
      </c>
      <c r="G22" s="11" t="str">
        <f>IF(C22="","",VLOOKUP(C22,基础信息!$B$3:$K$10000,4,0))</f>
        <v/>
      </c>
      <c r="H22" s="11" t="str">
        <f t="shared" si="3"/>
        <v/>
      </c>
      <c r="I22" s="11"/>
      <c r="J22" s="11" t="str">
        <f t="shared" si="4"/>
        <v/>
      </c>
      <c r="K22" s="11" t="str">
        <f t="shared" si="5"/>
        <v/>
      </c>
      <c r="L22" s="11"/>
      <c r="M22" s="19"/>
    </row>
    <row r="23" spans="2:13" s="1" customFormat="1" ht="30" customHeight="1">
      <c r="B23" s="8">
        <v>21</v>
      </c>
      <c r="C23" s="9"/>
      <c r="D23" s="9" t="str">
        <f>IF(C23="","",VLOOKUP(C23,基础信息!$B$3:$K$10000,2,0))</f>
        <v/>
      </c>
      <c r="E23" s="9" t="str">
        <f>IF(C23="","",VLOOKUP(C23,基础信息!$B$3:$K$10000,3,0))</f>
        <v/>
      </c>
      <c r="F23" s="9" t="str">
        <f>IF(C23="","",VLOOKUP(C23,库存表!B23:G10020,6,0))</f>
        <v/>
      </c>
      <c r="G23" s="9" t="str">
        <f>IF(C23="","",VLOOKUP(C23,基础信息!$B$3:$K$10000,4,0))</f>
        <v/>
      </c>
      <c r="H23" s="9" t="str">
        <f t="shared" si="3"/>
        <v/>
      </c>
      <c r="I23" s="9"/>
      <c r="J23" s="9" t="str">
        <f t="shared" si="4"/>
        <v/>
      </c>
      <c r="K23" s="9" t="str">
        <f t="shared" si="5"/>
        <v/>
      </c>
      <c r="L23" s="9"/>
      <c r="M23" s="18"/>
    </row>
    <row r="24" spans="2:13" s="1" customFormat="1" ht="30" customHeight="1">
      <c r="B24" s="10">
        <v>22</v>
      </c>
      <c r="C24" s="11"/>
      <c r="D24" s="11" t="str">
        <f>IF(C24="","",VLOOKUP(C24,基础信息!$B$3:$K$10000,2,0))</f>
        <v/>
      </c>
      <c r="E24" s="11" t="str">
        <f>IF(C24="","",VLOOKUP(C24,基础信息!$B$3:$K$10000,3,0))</f>
        <v/>
      </c>
      <c r="F24" s="11" t="str">
        <f>IF(C24="","",VLOOKUP(C24,库存表!B24:G10021,6,0))</f>
        <v/>
      </c>
      <c r="G24" s="11" t="str">
        <f>IF(C24="","",VLOOKUP(C24,基础信息!$B$3:$K$10000,4,0))</f>
        <v/>
      </c>
      <c r="H24" s="11" t="str">
        <f t="shared" si="3"/>
        <v/>
      </c>
      <c r="I24" s="11"/>
      <c r="J24" s="11" t="str">
        <f t="shared" si="4"/>
        <v/>
      </c>
      <c r="K24" s="11" t="str">
        <f t="shared" si="5"/>
        <v/>
      </c>
      <c r="L24" s="11"/>
      <c r="M24" s="19"/>
    </row>
    <row r="25" spans="2:13" s="1" customFormat="1" ht="30" customHeight="1">
      <c r="B25" s="8">
        <v>23</v>
      </c>
      <c r="C25" s="9"/>
      <c r="D25" s="9" t="str">
        <f>IF(C25="","",VLOOKUP(C25,基础信息!$B$3:$K$10000,2,0))</f>
        <v/>
      </c>
      <c r="E25" s="9" t="str">
        <f>IF(C25="","",VLOOKUP(C25,基础信息!$B$3:$K$10000,3,0))</f>
        <v/>
      </c>
      <c r="F25" s="9" t="str">
        <f>IF(C25="","",VLOOKUP(C25,库存表!B25:G10022,6,0))</f>
        <v/>
      </c>
      <c r="G25" s="9" t="str">
        <f>IF(C25="","",VLOOKUP(C25,基础信息!$B$3:$K$10000,4,0))</f>
        <v/>
      </c>
      <c r="H25" s="9" t="str">
        <f t="shared" si="3"/>
        <v/>
      </c>
      <c r="I25" s="9"/>
      <c r="J25" s="9" t="str">
        <f t="shared" si="4"/>
        <v/>
      </c>
      <c r="K25" s="9" t="str">
        <f t="shared" si="5"/>
        <v/>
      </c>
      <c r="L25" s="9"/>
      <c r="M25" s="18"/>
    </row>
    <row r="26" spans="2:13" s="1" customFormat="1" ht="30" customHeight="1">
      <c r="B26" s="10">
        <v>24</v>
      </c>
      <c r="C26" s="11"/>
      <c r="D26" s="11" t="str">
        <f>IF(C26="","",VLOOKUP(C26,基础信息!$B$3:$K$10000,2,0))</f>
        <v/>
      </c>
      <c r="E26" s="11" t="str">
        <f>IF(C26="","",VLOOKUP(C26,基础信息!$B$3:$K$10000,3,0))</f>
        <v/>
      </c>
      <c r="F26" s="11" t="str">
        <f>IF(C26="","",VLOOKUP(C26,库存表!B26:G10023,6,0))</f>
        <v/>
      </c>
      <c r="G26" s="11" t="str">
        <f>IF(C26="","",VLOOKUP(C26,基础信息!$B$3:$K$10000,4,0))</f>
        <v/>
      </c>
      <c r="H26" s="11" t="str">
        <f t="shared" si="3"/>
        <v/>
      </c>
      <c r="I26" s="11"/>
      <c r="J26" s="11" t="str">
        <f t="shared" si="4"/>
        <v/>
      </c>
      <c r="K26" s="11" t="str">
        <f t="shared" si="5"/>
        <v/>
      </c>
      <c r="L26" s="11"/>
      <c r="M26" s="19"/>
    </row>
    <row r="27" spans="2:13" s="1" customFormat="1" ht="30" customHeight="1">
      <c r="B27" s="8">
        <v>25</v>
      </c>
      <c r="C27" s="9"/>
      <c r="D27" s="9" t="str">
        <f>IF(C27="","",VLOOKUP(C27,基础信息!$B$3:$K$10000,2,0))</f>
        <v/>
      </c>
      <c r="E27" s="9" t="str">
        <f>IF(C27="","",VLOOKUP(C27,基础信息!$B$3:$K$10000,3,0))</f>
        <v/>
      </c>
      <c r="F27" s="9" t="str">
        <f>IF(C27="","",VLOOKUP(C27,库存表!B27:G10024,6,0))</f>
        <v/>
      </c>
      <c r="G27" s="9" t="str">
        <f>IF(C27="","",VLOOKUP(C27,基础信息!$B$3:$K$10000,4,0))</f>
        <v/>
      </c>
      <c r="H27" s="9" t="str">
        <f t="shared" si="3"/>
        <v/>
      </c>
      <c r="I27" s="9"/>
      <c r="J27" s="9" t="str">
        <f t="shared" si="4"/>
        <v/>
      </c>
      <c r="K27" s="9" t="str">
        <f t="shared" si="5"/>
        <v/>
      </c>
      <c r="L27" s="9"/>
      <c r="M27" s="18"/>
    </row>
    <row r="28" spans="2:13" s="1" customFormat="1" ht="30" customHeight="1">
      <c r="B28" s="10">
        <v>26</v>
      </c>
      <c r="C28" s="11"/>
      <c r="D28" s="11" t="str">
        <f>IF(C28="","",VLOOKUP(C28,基础信息!$B$3:$K$10000,2,0))</f>
        <v/>
      </c>
      <c r="E28" s="11" t="str">
        <f>IF(C28="","",VLOOKUP(C28,基础信息!$B$3:$K$10000,3,0))</f>
        <v/>
      </c>
      <c r="F28" s="11" t="str">
        <f>IF(C28="","",VLOOKUP(C28,库存表!B28:G10025,6,0))</f>
        <v/>
      </c>
      <c r="G28" s="11" t="str">
        <f>IF(C28="","",VLOOKUP(C28,基础信息!$B$3:$K$10000,4,0))</f>
        <v/>
      </c>
      <c r="H28" s="11" t="str">
        <f t="shared" si="3"/>
        <v/>
      </c>
      <c r="I28" s="11"/>
      <c r="J28" s="11" t="str">
        <f t="shared" si="4"/>
        <v/>
      </c>
      <c r="K28" s="11" t="str">
        <f t="shared" si="5"/>
        <v/>
      </c>
      <c r="L28" s="11"/>
      <c r="M28" s="19"/>
    </row>
    <row r="29" spans="2:13" s="1" customFormat="1" ht="30" customHeight="1">
      <c r="B29" s="8">
        <v>27</v>
      </c>
      <c r="C29" s="9"/>
      <c r="D29" s="9" t="str">
        <f>IF(C29="","",VLOOKUP(C29,基础信息!$B$3:$K$10000,2,0))</f>
        <v/>
      </c>
      <c r="E29" s="9" t="str">
        <f>IF(C29="","",VLOOKUP(C29,基础信息!$B$3:$K$10000,3,0))</f>
        <v/>
      </c>
      <c r="F29" s="9" t="str">
        <f>IF(C29="","",VLOOKUP(C29,库存表!B29:G10026,6,0))</f>
        <v/>
      </c>
      <c r="G29" s="9" t="str">
        <f>IF(C29="","",VLOOKUP(C29,基础信息!$B$3:$K$10000,4,0))</f>
        <v/>
      </c>
      <c r="H29" s="9" t="str">
        <f t="shared" si="3"/>
        <v/>
      </c>
      <c r="I29" s="9"/>
      <c r="J29" s="9" t="str">
        <f t="shared" si="4"/>
        <v/>
      </c>
      <c r="K29" s="9" t="str">
        <f t="shared" si="5"/>
        <v/>
      </c>
      <c r="L29" s="9"/>
      <c r="M29" s="18"/>
    </row>
    <row r="30" spans="2:13" s="1" customFormat="1" ht="30" customHeight="1">
      <c r="B30" s="10">
        <v>28</v>
      </c>
      <c r="C30" s="11"/>
      <c r="D30" s="11" t="str">
        <f>IF(C30="","",VLOOKUP(C30,基础信息!$B$3:$K$10000,2,0))</f>
        <v/>
      </c>
      <c r="E30" s="11" t="str">
        <f>IF(C30="","",VLOOKUP(C30,基础信息!$B$3:$K$10000,3,0))</f>
        <v/>
      </c>
      <c r="F30" s="11" t="str">
        <f>IF(C30="","",VLOOKUP(C30,库存表!B30:G10027,6,0))</f>
        <v/>
      </c>
      <c r="G30" s="11" t="str">
        <f>IF(C30="","",VLOOKUP(C30,基础信息!$B$3:$K$10000,4,0))</f>
        <v/>
      </c>
      <c r="H30" s="11" t="str">
        <f t="shared" si="3"/>
        <v/>
      </c>
      <c r="I30" s="11"/>
      <c r="J30" s="11" t="str">
        <f t="shared" si="4"/>
        <v/>
      </c>
      <c r="K30" s="11" t="str">
        <f t="shared" si="5"/>
        <v/>
      </c>
      <c r="L30" s="11"/>
      <c r="M30" s="19"/>
    </row>
    <row r="31" spans="2:13" s="1" customFormat="1" ht="30" customHeight="1">
      <c r="B31" s="8">
        <v>29</v>
      </c>
      <c r="C31" s="9"/>
      <c r="D31" s="9" t="str">
        <f>IF(C31="","",VLOOKUP(C31,基础信息!$B$3:$K$10000,2,0))</f>
        <v/>
      </c>
      <c r="E31" s="9" t="str">
        <f>IF(C31="","",VLOOKUP(C31,基础信息!$B$3:$K$10000,3,0))</f>
        <v/>
      </c>
      <c r="F31" s="9" t="str">
        <f>IF(C31="","",VLOOKUP(C31,库存表!B31:G10028,6,0))</f>
        <v/>
      </c>
      <c r="G31" s="9" t="str">
        <f>IF(C31="","",VLOOKUP(C31,基础信息!$B$3:$K$10000,4,0))</f>
        <v/>
      </c>
      <c r="H31" s="9" t="str">
        <f t="shared" si="3"/>
        <v/>
      </c>
      <c r="I31" s="9"/>
      <c r="J31" s="9" t="str">
        <f t="shared" si="4"/>
        <v/>
      </c>
      <c r="K31" s="9" t="str">
        <f t="shared" si="5"/>
        <v/>
      </c>
      <c r="L31" s="9"/>
      <c r="M31" s="18"/>
    </row>
    <row r="32" spans="2:13" s="1" customFormat="1" ht="30" customHeight="1">
      <c r="B32" s="10">
        <v>30</v>
      </c>
      <c r="C32" s="11"/>
      <c r="D32" s="11" t="str">
        <f>IF(C32="","",VLOOKUP(C32,基础信息!$B$3:$K$10000,2,0))</f>
        <v/>
      </c>
      <c r="E32" s="11" t="str">
        <f>IF(C32="","",VLOOKUP(C32,基础信息!$B$3:$K$10000,3,0))</f>
        <v/>
      </c>
      <c r="F32" s="11" t="str">
        <f>IF(C32="","",VLOOKUP(C32,库存表!B32:G10029,6,0))</f>
        <v/>
      </c>
      <c r="G32" s="11" t="str">
        <f>IF(C32="","",VLOOKUP(C32,基础信息!$B$3:$K$10000,4,0))</f>
        <v/>
      </c>
      <c r="H32" s="11" t="str">
        <f t="shared" si="3"/>
        <v/>
      </c>
      <c r="I32" s="11"/>
      <c r="J32" s="11" t="str">
        <f t="shared" si="4"/>
        <v/>
      </c>
      <c r="K32" s="11" t="str">
        <f t="shared" si="5"/>
        <v/>
      </c>
      <c r="L32" s="11"/>
      <c r="M32" s="19"/>
    </row>
    <row r="33" spans="2:13" s="1" customFormat="1" ht="30" customHeight="1">
      <c r="B33" s="8">
        <v>31</v>
      </c>
      <c r="C33" s="9"/>
      <c r="D33" s="9" t="str">
        <f>IF(C33="","",VLOOKUP(C33,基础信息!$B$3:$K$10000,2,0))</f>
        <v/>
      </c>
      <c r="E33" s="9" t="str">
        <f>IF(C33="","",VLOOKUP(C33,基础信息!$B$3:$K$10000,3,0))</f>
        <v/>
      </c>
      <c r="F33" s="9" t="str">
        <f>IF(C33="","",VLOOKUP(C33,库存表!B33:G10030,6,0))</f>
        <v/>
      </c>
      <c r="G33" s="9" t="str">
        <f>IF(C33="","",VLOOKUP(C33,基础信息!$B$3:$K$10000,4,0))</f>
        <v/>
      </c>
      <c r="H33" s="9" t="str">
        <f t="shared" si="3"/>
        <v/>
      </c>
      <c r="I33" s="9"/>
      <c r="J33" s="9" t="str">
        <f t="shared" si="4"/>
        <v/>
      </c>
      <c r="K33" s="9" t="str">
        <f t="shared" si="5"/>
        <v/>
      </c>
      <c r="L33" s="9"/>
      <c r="M33" s="18"/>
    </row>
    <row r="34" spans="2:13" s="1" customFormat="1" ht="30" customHeight="1">
      <c r="B34" s="10">
        <v>32</v>
      </c>
      <c r="C34" s="11"/>
      <c r="D34" s="11" t="str">
        <f>IF(C34="","",VLOOKUP(C34,基础信息!$B$3:$K$10000,2,0))</f>
        <v/>
      </c>
      <c r="E34" s="11" t="str">
        <f>IF(C34="","",VLOOKUP(C34,基础信息!$B$3:$K$10000,3,0))</f>
        <v/>
      </c>
      <c r="F34" s="11" t="str">
        <f>IF(C34="","",VLOOKUP(C34,库存表!B34:G10031,6,0))</f>
        <v/>
      </c>
      <c r="G34" s="11" t="str">
        <f>IF(C34="","",VLOOKUP(C34,基础信息!$B$3:$K$10000,4,0))</f>
        <v/>
      </c>
      <c r="H34" s="11" t="str">
        <f t="shared" si="3"/>
        <v/>
      </c>
      <c r="I34" s="11"/>
      <c r="J34" s="11" t="str">
        <f t="shared" si="4"/>
        <v/>
      </c>
      <c r="K34" s="11" t="str">
        <f t="shared" si="5"/>
        <v/>
      </c>
      <c r="L34" s="11"/>
      <c r="M34" s="19"/>
    </row>
    <row r="35" spans="2:13" s="1" customFormat="1" ht="30" customHeight="1">
      <c r="B35" s="8">
        <v>33</v>
      </c>
      <c r="C35" s="9"/>
      <c r="D35" s="9" t="str">
        <f>IF(C35="","",VLOOKUP(C35,基础信息!$B$3:$K$10000,2,0))</f>
        <v/>
      </c>
      <c r="E35" s="9" t="str">
        <f>IF(C35="","",VLOOKUP(C35,基础信息!$B$3:$K$10000,3,0))</f>
        <v/>
      </c>
      <c r="F35" s="9" t="str">
        <f>IF(C35="","",VLOOKUP(C35,库存表!B35:G10032,6,0))</f>
        <v/>
      </c>
      <c r="G35" s="9" t="str">
        <f>IF(C35="","",VLOOKUP(C35,基础信息!$B$3:$K$10000,4,0))</f>
        <v/>
      </c>
      <c r="H35" s="9" t="str">
        <f t="shared" si="3"/>
        <v/>
      </c>
      <c r="I35" s="9"/>
      <c r="J35" s="9" t="str">
        <f t="shared" si="4"/>
        <v/>
      </c>
      <c r="K35" s="9" t="str">
        <f t="shared" si="5"/>
        <v/>
      </c>
      <c r="L35" s="9"/>
      <c r="M35" s="18"/>
    </row>
    <row r="36" spans="2:13" s="1" customFormat="1" ht="30" customHeight="1">
      <c r="B36" s="10">
        <v>34</v>
      </c>
      <c r="C36" s="11"/>
      <c r="D36" s="11" t="str">
        <f>IF(C36="","",VLOOKUP(C36,基础信息!$B$3:$K$10000,2,0))</f>
        <v/>
      </c>
      <c r="E36" s="11" t="str">
        <f>IF(C36="","",VLOOKUP(C36,基础信息!$B$3:$K$10000,3,0))</f>
        <v/>
      </c>
      <c r="F36" s="11" t="str">
        <f>IF(C36="","",VLOOKUP(C36,库存表!B36:G10033,6,0))</f>
        <v/>
      </c>
      <c r="G36" s="11" t="str">
        <f>IF(C36="","",VLOOKUP(C36,基础信息!$B$3:$K$10000,4,0))</f>
        <v/>
      </c>
      <c r="H36" s="11" t="str">
        <f t="shared" si="3"/>
        <v/>
      </c>
      <c r="I36" s="11"/>
      <c r="J36" s="11" t="str">
        <f t="shared" si="4"/>
        <v/>
      </c>
      <c r="K36" s="11" t="str">
        <f t="shared" si="5"/>
        <v/>
      </c>
      <c r="L36" s="11"/>
      <c r="M36" s="19"/>
    </row>
    <row r="37" spans="2:13" s="1" customFormat="1" ht="30" customHeight="1">
      <c r="B37" s="8">
        <v>35</v>
      </c>
      <c r="C37" s="9"/>
      <c r="D37" s="9" t="str">
        <f>IF(C37="","",VLOOKUP(C37,基础信息!$B$3:$K$10000,2,0))</f>
        <v/>
      </c>
      <c r="E37" s="9" t="str">
        <f>IF(C37="","",VLOOKUP(C37,基础信息!$B$3:$K$10000,3,0))</f>
        <v/>
      </c>
      <c r="F37" s="9" t="str">
        <f>IF(C37="","",VLOOKUP(C37,库存表!B37:G10034,6,0))</f>
        <v/>
      </c>
      <c r="G37" s="9" t="str">
        <f>IF(C37="","",VLOOKUP(C37,基础信息!$B$3:$K$10000,4,0))</f>
        <v/>
      </c>
      <c r="H37" s="9" t="str">
        <f t="shared" si="3"/>
        <v/>
      </c>
      <c r="I37" s="9"/>
      <c r="J37" s="9" t="str">
        <f t="shared" si="4"/>
        <v/>
      </c>
      <c r="K37" s="9" t="str">
        <f t="shared" si="5"/>
        <v/>
      </c>
      <c r="L37" s="9"/>
      <c r="M37" s="18"/>
    </row>
    <row r="38" spans="2:13" s="1" customFormat="1" ht="30" customHeight="1">
      <c r="B38" s="10">
        <v>36</v>
      </c>
      <c r="C38" s="11"/>
      <c r="D38" s="11" t="str">
        <f>IF(C38="","",VLOOKUP(C38,基础信息!$B$3:$K$10000,2,0))</f>
        <v/>
      </c>
      <c r="E38" s="11" t="str">
        <f>IF(C38="","",VLOOKUP(C38,基础信息!$B$3:$K$10000,3,0))</f>
        <v/>
      </c>
      <c r="F38" s="11" t="str">
        <f>IF(C38="","",VLOOKUP(C38,库存表!B38:G10035,6,0))</f>
        <v/>
      </c>
      <c r="G38" s="11" t="str">
        <f>IF(C38="","",VLOOKUP(C38,基础信息!$B$3:$K$10000,4,0))</f>
        <v/>
      </c>
      <c r="H38" s="11" t="str">
        <f t="shared" si="3"/>
        <v/>
      </c>
      <c r="I38" s="11"/>
      <c r="J38" s="11" t="str">
        <f t="shared" si="4"/>
        <v/>
      </c>
      <c r="K38" s="11" t="str">
        <f t="shared" si="5"/>
        <v/>
      </c>
      <c r="L38" s="11"/>
      <c r="M38" s="19"/>
    </row>
    <row r="39" spans="2:13" s="1" customFormat="1" ht="30" customHeight="1">
      <c r="B39" s="8">
        <v>37</v>
      </c>
      <c r="C39" s="9"/>
      <c r="D39" s="9" t="str">
        <f>IF(C39="","",VLOOKUP(C39,基础信息!$B$3:$K$10000,2,0))</f>
        <v/>
      </c>
      <c r="E39" s="9" t="str">
        <f>IF(C39="","",VLOOKUP(C39,基础信息!$B$3:$K$10000,3,0))</f>
        <v/>
      </c>
      <c r="F39" s="9" t="str">
        <f>IF(C39="","",VLOOKUP(C39,库存表!B39:G10036,6,0))</f>
        <v/>
      </c>
      <c r="G39" s="9" t="str">
        <f>IF(C39="","",VLOOKUP(C39,基础信息!$B$3:$K$10000,4,0))</f>
        <v/>
      </c>
      <c r="H39" s="9" t="str">
        <f t="shared" si="3"/>
        <v/>
      </c>
      <c r="I39" s="9"/>
      <c r="J39" s="9" t="str">
        <f t="shared" si="4"/>
        <v/>
      </c>
      <c r="K39" s="9" t="str">
        <f t="shared" si="5"/>
        <v/>
      </c>
      <c r="L39" s="9"/>
      <c r="M39" s="18"/>
    </row>
    <row r="40" spans="2:13" s="1" customFormat="1" ht="30" customHeight="1">
      <c r="B40" s="10">
        <v>38</v>
      </c>
      <c r="C40" s="11"/>
      <c r="D40" s="11" t="str">
        <f>IF(C40="","",VLOOKUP(C40,基础信息!$B$3:$K$10000,2,0))</f>
        <v/>
      </c>
      <c r="E40" s="11" t="str">
        <f>IF(C40="","",VLOOKUP(C40,基础信息!$B$3:$K$10000,3,0))</f>
        <v/>
      </c>
      <c r="F40" s="11" t="str">
        <f>IF(C40="","",VLOOKUP(C40,库存表!B40:G10037,6,0))</f>
        <v/>
      </c>
      <c r="G40" s="11" t="str">
        <f>IF(C40="","",VLOOKUP(C40,基础信息!$B$3:$K$10000,4,0))</f>
        <v/>
      </c>
      <c r="H40" s="11" t="str">
        <f t="shared" si="3"/>
        <v/>
      </c>
      <c r="I40" s="11"/>
      <c r="J40" s="11" t="str">
        <f t="shared" si="4"/>
        <v/>
      </c>
      <c r="K40" s="11" t="str">
        <f t="shared" si="5"/>
        <v/>
      </c>
      <c r="L40" s="11"/>
      <c r="M40" s="19"/>
    </row>
    <row r="41" spans="2:13" s="1" customFormat="1" ht="30" customHeight="1">
      <c r="B41" s="8">
        <v>39</v>
      </c>
      <c r="C41" s="9"/>
      <c r="D41" s="9" t="str">
        <f>IF(C41="","",VLOOKUP(C41,基础信息!$B$3:$K$10000,2,0))</f>
        <v/>
      </c>
      <c r="E41" s="9" t="str">
        <f>IF(C41="","",VLOOKUP(C41,基础信息!$B$3:$K$10000,3,0))</f>
        <v/>
      </c>
      <c r="F41" s="9" t="str">
        <f>IF(C41="","",VLOOKUP(C41,库存表!B41:G10038,6,0))</f>
        <v/>
      </c>
      <c r="G41" s="9" t="str">
        <f>IF(C41="","",VLOOKUP(C41,基础信息!$B$3:$K$10000,4,0))</f>
        <v/>
      </c>
      <c r="H41" s="9" t="str">
        <f t="shared" si="3"/>
        <v/>
      </c>
      <c r="I41" s="9"/>
      <c r="J41" s="9" t="str">
        <f t="shared" si="4"/>
        <v/>
      </c>
      <c r="K41" s="9" t="str">
        <f t="shared" si="5"/>
        <v/>
      </c>
      <c r="L41" s="9"/>
      <c r="M41" s="18"/>
    </row>
    <row r="42" spans="2:13" s="1" customFormat="1" ht="30" customHeight="1">
      <c r="B42" s="10">
        <v>40</v>
      </c>
      <c r="C42" s="11"/>
      <c r="D42" s="11" t="str">
        <f>IF(C42="","",VLOOKUP(C42,基础信息!$B$3:$K$10000,2,0))</f>
        <v/>
      </c>
      <c r="E42" s="11" t="str">
        <f>IF(C42="","",VLOOKUP(C42,基础信息!$B$3:$K$10000,3,0))</f>
        <v/>
      </c>
      <c r="F42" s="11" t="str">
        <f>IF(C42="","",VLOOKUP(C42,库存表!B42:G10039,6,0))</f>
        <v/>
      </c>
      <c r="G42" s="11" t="str">
        <f>IF(C42="","",VLOOKUP(C42,基础信息!$B$3:$K$10000,4,0))</f>
        <v/>
      </c>
      <c r="H42" s="11" t="str">
        <f t="shared" si="3"/>
        <v/>
      </c>
      <c r="I42" s="11"/>
      <c r="J42" s="11" t="str">
        <f t="shared" si="4"/>
        <v/>
      </c>
      <c r="K42" s="11" t="str">
        <f t="shared" si="5"/>
        <v/>
      </c>
      <c r="L42" s="11"/>
      <c r="M42" s="19"/>
    </row>
    <row r="43" spans="2:13" s="1" customFormat="1" ht="30" customHeight="1">
      <c r="B43" s="8">
        <v>41</v>
      </c>
      <c r="C43" s="9"/>
      <c r="D43" s="9" t="str">
        <f>IF(C43="","",VLOOKUP(C43,基础信息!$B$3:$K$10000,2,0))</f>
        <v/>
      </c>
      <c r="E43" s="9" t="str">
        <f>IF(C43="","",VLOOKUP(C43,基础信息!$B$3:$K$10000,3,0))</f>
        <v/>
      </c>
      <c r="F43" s="9" t="str">
        <f>IF(C43="","",VLOOKUP(C43,库存表!B43:G10040,6,0))</f>
        <v/>
      </c>
      <c r="G43" s="9" t="str">
        <f>IF(C43="","",VLOOKUP(C43,基础信息!$B$3:$K$10000,4,0))</f>
        <v/>
      </c>
      <c r="H43" s="9" t="str">
        <f t="shared" si="3"/>
        <v/>
      </c>
      <c r="I43" s="9"/>
      <c r="J43" s="9" t="str">
        <f t="shared" si="4"/>
        <v/>
      </c>
      <c r="K43" s="9" t="str">
        <f t="shared" si="5"/>
        <v/>
      </c>
      <c r="L43" s="9"/>
      <c r="M43" s="18"/>
    </row>
    <row r="44" spans="2:13" s="1" customFormat="1" ht="30" customHeight="1">
      <c r="B44" s="10">
        <v>42</v>
      </c>
      <c r="C44" s="11"/>
      <c r="D44" s="11" t="str">
        <f>IF(C44="","",VLOOKUP(C44,基础信息!$B$3:$K$10000,2,0))</f>
        <v/>
      </c>
      <c r="E44" s="11" t="str">
        <f>IF(C44="","",VLOOKUP(C44,基础信息!$B$3:$K$10000,3,0))</f>
        <v/>
      </c>
      <c r="F44" s="11" t="str">
        <f>IF(C44="","",VLOOKUP(C44,库存表!B44:G10041,6,0))</f>
        <v/>
      </c>
      <c r="G44" s="11" t="str">
        <f>IF(C44="","",VLOOKUP(C44,基础信息!$B$3:$K$10000,4,0))</f>
        <v/>
      </c>
      <c r="H44" s="11" t="str">
        <f t="shared" si="3"/>
        <v/>
      </c>
      <c r="I44" s="11"/>
      <c r="J44" s="11" t="str">
        <f t="shared" si="4"/>
        <v/>
      </c>
      <c r="K44" s="11" t="str">
        <f t="shared" si="5"/>
        <v/>
      </c>
      <c r="L44" s="11"/>
      <c r="M44" s="19"/>
    </row>
    <row r="45" spans="2:13" s="1" customFormat="1" ht="30" customHeight="1">
      <c r="B45" s="8">
        <v>43</v>
      </c>
      <c r="C45" s="9"/>
      <c r="D45" s="9" t="str">
        <f>IF(C45="","",VLOOKUP(C45,基础信息!$B$3:$K$10000,2,0))</f>
        <v/>
      </c>
      <c r="E45" s="9" t="str">
        <f>IF(C45="","",VLOOKUP(C45,基础信息!$B$3:$K$10000,3,0))</f>
        <v/>
      </c>
      <c r="F45" s="9" t="str">
        <f>IF(C45="","",VLOOKUP(C45,库存表!B45:G10042,6,0))</f>
        <v/>
      </c>
      <c r="G45" s="9" t="str">
        <f>IF(C45="","",VLOOKUP(C45,基础信息!$B$3:$K$10000,4,0))</f>
        <v/>
      </c>
      <c r="H45" s="9" t="str">
        <f t="shared" si="3"/>
        <v/>
      </c>
      <c r="I45" s="9"/>
      <c r="J45" s="9" t="str">
        <f t="shared" si="4"/>
        <v/>
      </c>
      <c r="K45" s="9" t="str">
        <f t="shared" si="5"/>
        <v/>
      </c>
      <c r="L45" s="9"/>
      <c r="M45" s="18"/>
    </row>
    <row r="46" spans="2:13" s="1" customFormat="1" ht="30" customHeight="1">
      <c r="B46" s="10">
        <v>44</v>
      </c>
      <c r="C46" s="11"/>
      <c r="D46" s="11" t="str">
        <f>IF(C46="","",VLOOKUP(C46,基础信息!$B$3:$K$10000,2,0))</f>
        <v/>
      </c>
      <c r="E46" s="11" t="str">
        <f>IF(C46="","",VLOOKUP(C46,基础信息!$B$3:$K$10000,3,0))</f>
        <v/>
      </c>
      <c r="F46" s="11" t="str">
        <f>IF(C46="","",VLOOKUP(C46,库存表!B46:G10043,6,0))</f>
        <v/>
      </c>
      <c r="G46" s="11" t="str">
        <f>IF(C46="","",VLOOKUP(C46,基础信息!$B$3:$K$10000,4,0))</f>
        <v/>
      </c>
      <c r="H46" s="11" t="str">
        <f t="shared" si="3"/>
        <v/>
      </c>
      <c r="I46" s="11"/>
      <c r="J46" s="11" t="str">
        <f t="shared" si="4"/>
        <v/>
      </c>
      <c r="K46" s="11" t="str">
        <f t="shared" si="5"/>
        <v/>
      </c>
      <c r="L46" s="11"/>
      <c r="M46" s="19"/>
    </row>
    <row r="47" spans="2:13" s="1" customFormat="1" ht="30" customHeight="1">
      <c r="B47" s="8">
        <v>45</v>
      </c>
      <c r="C47" s="9"/>
      <c r="D47" s="9" t="str">
        <f>IF(C47="","",VLOOKUP(C47,基础信息!$B$3:$K$10000,2,0))</f>
        <v/>
      </c>
      <c r="E47" s="9" t="str">
        <f>IF(C47="","",VLOOKUP(C47,基础信息!$B$3:$K$10000,3,0))</f>
        <v/>
      </c>
      <c r="F47" s="9" t="str">
        <f>IF(C47="","",VLOOKUP(C47,库存表!B47:G10044,6,0))</f>
        <v/>
      </c>
      <c r="G47" s="9" t="str">
        <f>IF(C47="","",VLOOKUP(C47,基础信息!$B$3:$K$10000,4,0))</f>
        <v/>
      </c>
      <c r="H47" s="9" t="str">
        <f t="shared" si="3"/>
        <v/>
      </c>
      <c r="I47" s="9"/>
      <c r="J47" s="9" t="str">
        <f t="shared" si="4"/>
        <v/>
      </c>
      <c r="K47" s="9" t="str">
        <f t="shared" si="5"/>
        <v/>
      </c>
      <c r="L47" s="9"/>
      <c r="M47" s="18"/>
    </row>
    <row r="48" spans="2:13" s="1" customFormat="1" ht="30" customHeight="1">
      <c r="B48" s="10">
        <v>46</v>
      </c>
      <c r="C48" s="11"/>
      <c r="D48" s="11" t="str">
        <f>IF(C48="","",VLOOKUP(C48,基础信息!$B$3:$K$10000,2,0))</f>
        <v/>
      </c>
      <c r="E48" s="11" t="str">
        <f>IF(C48="","",VLOOKUP(C48,基础信息!$B$3:$K$10000,3,0))</f>
        <v/>
      </c>
      <c r="F48" s="11" t="str">
        <f>IF(C48="","",VLOOKUP(C48,库存表!B48:G10045,6,0))</f>
        <v/>
      </c>
      <c r="G48" s="11" t="str">
        <f>IF(C48="","",VLOOKUP(C48,基础信息!$B$3:$K$10000,4,0))</f>
        <v/>
      </c>
      <c r="H48" s="11" t="str">
        <f t="shared" si="3"/>
        <v/>
      </c>
      <c r="I48" s="11"/>
      <c r="J48" s="11" t="str">
        <f t="shared" si="4"/>
        <v/>
      </c>
      <c r="K48" s="11" t="str">
        <f t="shared" si="5"/>
        <v/>
      </c>
      <c r="L48" s="11"/>
      <c r="M48" s="19"/>
    </row>
    <row r="49" spans="2:13" s="1" customFormat="1" ht="30" customHeight="1">
      <c r="B49" s="8">
        <v>47</v>
      </c>
      <c r="C49" s="9"/>
      <c r="D49" s="9" t="str">
        <f>IF(C49="","",VLOOKUP(C49,基础信息!$B$3:$K$10000,2,0))</f>
        <v/>
      </c>
      <c r="E49" s="9" t="str">
        <f>IF(C49="","",VLOOKUP(C49,基础信息!$B$3:$K$10000,3,0))</f>
        <v/>
      </c>
      <c r="F49" s="9" t="str">
        <f>IF(C49="","",VLOOKUP(C49,库存表!B49:G10046,6,0))</f>
        <v/>
      </c>
      <c r="G49" s="9" t="str">
        <f>IF(C49="","",VLOOKUP(C49,基础信息!$B$3:$K$10000,4,0))</f>
        <v/>
      </c>
      <c r="H49" s="9" t="str">
        <f t="shared" si="3"/>
        <v/>
      </c>
      <c r="I49" s="9"/>
      <c r="J49" s="9" t="str">
        <f t="shared" si="4"/>
        <v/>
      </c>
      <c r="K49" s="9" t="str">
        <f t="shared" si="5"/>
        <v/>
      </c>
      <c r="L49" s="9"/>
      <c r="M49" s="18"/>
    </row>
    <row r="50" spans="2:13" s="1" customFormat="1" ht="30" customHeight="1">
      <c r="B50" s="10">
        <v>48</v>
      </c>
      <c r="C50" s="11"/>
      <c r="D50" s="11" t="str">
        <f>IF(C50="","",VLOOKUP(C50,基础信息!$B$3:$K$10000,2,0))</f>
        <v/>
      </c>
      <c r="E50" s="11" t="str">
        <f>IF(C50="","",VLOOKUP(C50,基础信息!$B$3:$K$10000,3,0))</f>
        <v/>
      </c>
      <c r="F50" s="11" t="str">
        <f>IF(C50="","",VLOOKUP(C50,库存表!B50:G10047,6,0))</f>
        <v/>
      </c>
      <c r="G50" s="11" t="str">
        <f>IF(C50="","",VLOOKUP(C50,基础信息!$B$3:$K$10000,4,0))</f>
        <v/>
      </c>
      <c r="H50" s="11" t="str">
        <f t="shared" si="3"/>
        <v/>
      </c>
      <c r="I50" s="11"/>
      <c r="J50" s="11" t="str">
        <f t="shared" si="4"/>
        <v/>
      </c>
      <c r="K50" s="11" t="str">
        <f t="shared" si="5"/>
        <v/>
      </c>
      <c r="L50" s="11"/>
      <c r="M50" s="19"/>
    </row>
    <row r="51" spans="2:13" s="1" customFormat="1" ht="30" customHeight="1">
      <c r="B51" s="8">
        <v>49</v>
      </c>
      <c r="C51" s="9"/>
      <c r="D51" s="9" t="str">
        <f>IF(C51="","",VLOOKUP(C51,基础信息!$B$3:$K$10000,2,0))</f>
        <v/>
      </c>
      <c r="E51" s="9" t="str">
        <f>IF(C51="","",VLOOKUP(C51,基础信息!$B$3:$K$10000,3,0))</f>
        <v/>
      </c>
      <c r="F51" s="9" t="str">
        <f>IF(C51="","",VLOOKUP(C51,库存表!B51:G10048,6,0))</f>
        <v/>
      </c>
      <c r="G51" s="9" t="str">
        <f>IF(C51="","",VLOOKUP(C51,基础信息!$B$3:$K$10000,4,0))</f>
        <v/>
      </c>
      <c r="H51" s="9" t="str">
        <f t="shared" si="3"/>
        <v/>
      </c>
      <c r="I51" s="9"/>
      <c r="J51" s="9" t="str">
        <f t="shared" si="4"/>
        <v/>
      </c>
      <c r="K51" s="9" t="str">
        <f t="shared" si="5"/>
        <v/>
      </c>
      <c r="L51" s="9"/>
      <c r="M51" s="18"/>
    </row>
    <row r="52" spans="2:13" s="1" customFormat="1" ht="30" customHeight="1">
      <c r="B52" s="10">
        <v>50</v>
      </c>
      <c r="C52" s="11"/>
      <c r="D52" s="11" t="str">
        <f>IF(C52="","",VLOOKUP(C52,基础信息!$B$3:$K$10000,2,0))</f>
        <v/>
      </c>
      <c r="E52" s="11" t="str">
        <f>IF(C52="","",VLOOKUP(C52,基础信息!$B$3:$K$10000,3,0))</f>
        <v/>
      </c>
      <c r="F52" s="11" t="str">
        <f>IF(C52="","",VLOOKUP(C52,库存表!B52:G10049,6,0))</f>
        <v/>
      </c>
      <c r="G52" s="11" t="str">
        <f>IF(C52="","",VLOOKUP(C52,基础信息!$B$3:$K$10000,4,0))</f>
        <v/>
      </c>
      <c r="H52" s="11" t="str">
        <f t="shared" si="3"/>
        <v/>
      </c>
      <c r="I52" s="11"/>
      <c r="J52" s="11" t="str">
        <f t="shared" si="4"/>
        <v/>
      </c>
      <c r="K52" s="11" t="str">
        <f t="shared" si="5"/>
        <v/>
      </c>
      <c r="L52" s="11"/>
      <c r="M52" s="19"/>
    </row>
    <row r="53" spans="2:13" s="1" customFormat="1" ht="30" customHeight="1" thickBot="1">
      <c r="B53" s="12" t="s">
        <v>137</v>
      </c>
      <c r="C53" s="13"/>
      <c r="D53" s="13"/>
      <c r="E53" s="13"/>
      <c r="F53" s="13">
        <f>SUM(F3:F52)</f>
        <v>90</v>
      </c>
      <c r="G53" s="13"/>
      <c r="H53" s="13">
        <f>SUM(H3:H52)</f>
        <v>9000</v>
      </c>
      <c r="I53" s="13">
        <f>SUM(I3:I52)</f>
        <v>90</v>
      </c>
      <c r="J53" s="13"/>
      <c r="K53" s="13">
        <f>SUM(K3:K52)</f>
        <v>9000</v>
      </c>
      <c r="L53" s="13">
        <f>SUM(L3:L52)</f>
        <v>0</v>
      </c>
      <c r="M53" s="20"/>
    </row>
    <row r="54" spans="2:13" s="1" customFormat="1" ht="30" customHeight="1" thickTop="1">
      <c r="B54" s="14" t="s">
        <v>138</v>
      </c>
      <c r="C54" s="14"/>
      <c r="D54" s="15"/>
      <c r="E54" s="15"/>
      <c r="K54" s="14" t="s">
        <v>139</v>
      </c>
      <c r="L54" s="15"/>
      <c r="M54" s="15"/>
    </row>
  </sheetData>
  <mergeCells count="2">
    <mergeCell ref="B1:M1"/>
    <mergeCell ref="B54:C54"/>
  </mergeCells>
  <dataValidations count="1">
    <dataValidation type="list" allowBlank="1" showInputMessage="1" showErrorMessage="1" sqref="C3:C52">
      <formula1>基础信息!$B$3:$B14</formula1>
    </dataValidation>
  </dataValidations>
  <pageMargins left="0.75" right="0.75" top="1" bottom="1" header="0.5" footer="0.5"/>
  <pageSetup orientation="landscape" paperSize="9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首页</vt:lpstr>
      <vt:lpstr>HR在线人才测评系统</vt:lpstr>
      <vt:lpstr>使用说明</vt:lpstr>
      <vt:lpstr>基础信息</vt:lpstr>
      <vt:lpstr>采购申请</vt:lpstr>
      <vt:lpstr>采购进度</vt:lpstr>
      <vt:lpstr>入库记录</vt:lpstr>
      <vt:lpstr>领用记录</vt:lpstr>
      <vt:lpstr>库存表</vt:lpstr>
      <vt:lpstr>费用分摊</vt:lpstr>
      <vt:lpstr>盘点表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周丽纯</cp:lastModifiedBy>
  <dcterms:created xsi:type="dcterms:W3CDTF">2019-02-25T06:13:00Z</dcterms:created>
  <dcterms:modified xsi:type="dcterms:W3CDTF">2021-08-30T07:33:01Z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2052-11.1.0.10377</vt:lpwstr>
  </property>
  <property fmtid="{D5CDD505-2E9C-101B-9397-08002B2CF9AE}" pid="3" name="KSORubyTemplateID" linkTarget="0">
    <vt:lpwstr>14</vt:lpwstr>
  </property>
  <property fmtid="{D5CDD505-2E9C-101B-9397-08002B2CF9AE}" pid="4" name="KSOTemplateUUID">
    <vt:lpwstr>v1.0_mb_GPU3zJUyslVvYjtuTRSm0Q==</vt:lpwstr>
  </property>
</Properties>
</file>